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loc\root\ГПТЭ_МО\obmen\ТАРИФЫ\Для сайта\"/>
    </mc:Choice>
  </mc:AlternateContent>
  <bookViews>
    <workbookView xWindow="5070" yWindow="0" windowWidth="16350" windowHeight="10650" firstSheet="1" activeTab="1"/>
  </bookViews>
  <sheets>
    <sheet name="Новые тер 2021" sheetId="3" state="hidden" r:id="rId1"/>
    <sheet name="2025" sheetId="4" r:id="rId2"/>
  </sheets>
  <definedNames>
    <definedName name="_xlnm._FilterDatabase" localSheetId="1" hidden="1">'2025'!$A$3:$I$129</definedName>
    <definedName name="_xlnm.Print_Titles" localSheetId="1">'2025'!$3:$4</definedName>
    <definedName name="_xlnm.Print_Titles" localSheetId="0">'Новые тер 2021'!$3:$4</definedName>
    <definedName name="_xlnm.Print_Area" localSheetId="1">'2025'!$A$1:$I$30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4" l="1"/>
  <c r="J30" i="4"/>
  <c r="J28" i="4"/>
  <c r="J26" i="4"/>
  <c r="J14" i="4" l="1"/>
  <c r="J13" i="4"/>
  <c r="G123" i="4" l="1"/>
  <c r="E123" i="4"/>
  <c r="A94" i="4"/>
  <c r="A96" i="4" s="1"/>
  <c r="A98" i="4" s="1"/>
  <c r="G98" i="4" l="1"/>
  <c r="E98" i="4"/>
  <c r="E70" i="4"/>
  <c r="G70" i="4"/>
  <c r="E71" i="4"/>
  <c r="G68" i="4"/>
  <c r="E68" i="4"/>
  <c r="E69" i="4"/>
  <c r="G75" i="4"/>
  <c r="G73" i="4"/>
  <c r="E97" i="4"/>
  <c r="E95" i="4"/>
  <c r="E79" i="4"/>
  <c r="E81" i="4"/>
  <c r="G127" i="4" l="1"/>
  <c r="G126" i="4"/>
  <c r="E127" i="4"/>
  <c r="E126" i="4"/>
  <c r="E125" i="4"/>
  <c r="E124" i="4"/>
  <c r="G125" i="4"/>
  <c r="G124" i="4"/>
  <c r="A106" i="4"/>
  <c r="E91" i="4"/>
  <c r="E90" i="4"/>
  <c r="G90" i="4"/>
  <c r="G91" i="4"/>
  <c r="A36" i="4"/>
  <c r="A38" i="4" s="1"/>
  <c r="A40" i="4" s="1"/>
  <c r="A42" i="4" s="1"/>
  <c r="A44" i="4" s="1"/>
  <c r="A46" i="4" s="1"/>
  <c r="A48" i="4" s="1"/>
  <c r="A50" i="4" s="1"/>
  <c r="A52" i="4" s="1"/>
  <c r="A54" i="4" s="1"/>
  <c r="A56" i="4" s="1"/>
  <c r="A58" i="4" s="1"/>
  <c r="A66" i="4" l="1"/>
  <c r="A68" i="4" s="1"/>
  <c r="A70" i="4" s="1"/>
  <c r="A72" i="4" s="1"/>
  <c r="A74" i="4" s="1"/>
  <c r="A76" i="4" s="1"/>
  <c r="A78" i="4" s="1"/>
  <c r="A80" i="4" l="1"/>
  <c r="A82" i="4" s="1"/>
  <c r="A84" i="4" s="1"/>
  <c r="A86" i="4" s="1"/>
  <c r="A88" i="4" s="1"/>
  <c r="A90" i="4" s="1"/>
  <c r="A92" i="4" s="1"/>
  <c r="F12" i="4"/>
  <c r="G71" i="4" s="1"/>
  <c r="F18" i="4"/>
  <c r="G81" i="4" s="1"/>
  <c r="F28" i="4"/>
  <c r="G97" i="4" s="1"/>
  <c r="F26" i="4"/>
  <c r="G95" i="4" s="1"/>
  <c r="F20" i="4"/>
  <c r="F6" i="4"/>
  <c r="F24" i="4"/>
  <c r="F30" i="4"/>
  <c r="G99" i="4" s="1"/>
  <c r="D30" i="4"/>
  <c r="E99" i="4" s="1"/>
  <c r="F8" i="4"/>
  <c r="F10" i="4"/>
  <c r="G69" i="4" s="1"/>
  <c r="D14" i="4"/>
  <c r="E75" i="4" l="1"/>
  <c r="E73" i="4"/>
  <c r="D32" i="4"/>
  <c r="K138" i="4" l="1"/>
  <c r="K137" i="4"/>
  <c r="K136" i="4"/>
  <c r="A135" i="4"/>
  <c r="A136" i="4" s="1"/>
  <c r="A137" i="4" s="1"/>
  <c r="A138" i="4" s="1"/>
  <c r="K135" i="4"/>
  <c r="K134" i="4"/>
  <c r="M58" i="4" l="1"/>
  <c r="L58" i="4"/>
  <c r="M56" i="4"/>
  <c r="L56" i="4"/>
  <c r="M54" i="4"/>
  <c r="L54" i="4"/>
  <c r="M52" i="4"/>
  <c r="L52" i="4"/>
  <c r="M50" i="4"/>
  <c r="L50" i="4"/>
  <c r="M48" i="4"/>
  <c r="L48" i="4"/>
  <c r="M46" i="4"/>
  <c r="L46" i="4"/>
  <c r="M44" i="4"/>
  <c r="L44" i="4"/>
  <c r="M42" i="4"/>
  <c r="L42" i="4"/>
  <c r="M40" i="4"/>
  <c r="L40" i="4"/>
  <c r="M38" i="4"/>
  <c r="L38" i="4"/>
  <c r="M36" i="4"/>
  <c r="L36" i="4"/>
  <c r="M34" i="4"/>
  <c r="L34" i="4"/>
  <c r="K34" i="4"/>
  <c r="K36" i="4" l="1"/>
  <c r="K38" i="4"/>
  <c r="K40" i="4"/>
  <c r="K42" i="4"/>
  <c r="K44" i="4"/>
  <c r="K46" i="4"/>
  <c r="K48" i="4"/>
  <c r="K50" i="4"/>
  <c r="K52" i="4"/>
  <c r="K54" i="4"/>
  <c r="K56" i="4"/>
  <c r="K58" i="4"/>
  <c r="A108" i="4" l="1"/>
  <c r="A110" i="4" s="1"/>
  <c r="A112" i="4" s="1"/>
  <c r="A114" i="4" s="1"/>
  <c r="A116" i="4" s="1"/>
  <c r="A118" i="4" s="1"/>
  <c r="A120" i="4" s="1"/>
  <c r="A122" i="4" s="1"/>
  <c r="A124" i="4" s="1"/>
  <c r="A126" i="4" s="1"/>
  <c r="A128" i="4" s="1"/>
  <c r="F32" i="4" l="1"/>
  <c r="E108" i="3" l="1"/>
  <c r="D108" i="3"/>
  <c r="D109" i="3" s="1"/>
  <c r="D51" i="3"/>
  <c r="E100" i="3"/>
  <c r="E102" i="3" s="1"/>
  <c r="E103" i="3" s="1"/>
  <c r="D106" i="3"/>
  <c r="D107" i="3" s="1"/>
  <c r="D104" i="3"/>
  <c r="D105" i="3" s="1"/>
  <c r="D102" i="3"/>
  <c r="D103" i="3" s="1"/>
  <c r="D100" i="3"/>
  <c r="D101" i="3" s="1"/>
  <c r="D98" i="3"/>
  <c r="D99" i="3" s="1"/>
  <c r="D96" i="3"/>
  <c r="D97" i="3" s="1"/>
  <c r="D94" i="3"/>
  <c r="D95" i="3" s="1"/>
  <c r="D41" i="3"/>
  <c r="D39" i="3"/>
  <c r="D37" i="3"/>
  <c r="D92" i="3"/>
  <c r="E91" i="3"/>
  <c r="E90" i="3"/>
  <c r="D85" i="3"/>
  <c r="E82" i="3"/>
  <c r="D26" i="3"/>
  <c r="E81" i="3"/>
  <c r="D77" i="3"/>
  <c r="E106" i="3" l="1"/>
  <c r="E109" i="3" l="1"/>
  <c r="E107" i="3"/>
  <c r="E74" i="3" l="1"/>
  <c r="D75" i="3"/>
  <c r="E79" i="3"/>
  <c r="E75" i="3" l="1"/>
  <c r="E76" i="3"/>
  <c r="E77" i="3" s="1"/>
  <c r="D81" i="3"/>
  <c r="E80" i="3"/>
  <c r="D83" i="3"/>
  <c r="E83" i="3"/>
  <c r="E78" i="3"/>
  <c r="E101" i="3" s="1"/>
  <c r="D79" i="3"/>
  <c r="E72" i="3"/>
  <c r="E73" i="3" s="1"/>
  <c r="D73" i="3"/>
  <c r="E70" i="3"/>
  <c r="D71" i="3"/>
  <c r="E71" i="3" l="1"/>
  <c r="E67" i="3"/>
  <c r="D67" i="3"/>
  <c r="E66" i="3"/>
  <c r="E104" i="3" l="1"/>
  <c r="E105" i="3" s="1"/>
  <c r="E64" i="3"/>
  <c r="E62" i="3"/>
  <c r="E63" i="3" s="1"/>
  <c r="D63" i="3"/>
  <c r="E60" i="3"/>
  <c r="D59" i="3"/>
  <c r="E56" i="3"/>
  <c r="E58" i="3" s="1"/>
  <c r="E59" i="3" s="1"/>
  <c r="D49" i="3"/>
  <c r="E92" i="3" l="1"/>
  <c r="E93" i="3" s="1"/>
  <c r="E94" i="3"/>
  <c r="D47" i="3"/>
  <c r="D45" i="3"/>
  <c r="D20" i="3"/>
  <c r="D18" i="3"/>
  <c r="D10" i="3"/>
  <c r="D53" i="3"/>
  <c r="D28" i="3"/>
  <c r="D90" i="3"/>
  <c r="D91" i="3" s="1"/>
  <c r="E88" i="3"/>
  <c r="E89" i="3" s="1"/>
  <c r="D88" i="3"/>
  <c r="D89" i="3" s="1"/>
  <c r="D69" i="3"/>
  <c r="D65" i="3"/>
  <c r="E65" i="3"/>
  <c r="D61" i="3"/>
  <c r="E61" i="3"/>
  <c r="D57" i="3"/>
  <c r="E57" i="3"/>
  <c r="D43" i="3"/>
  <c r="D35" i="3"/>
  <c r="D33" i="3"/>
  <c r="D31" i="3"/>
  <c r="D14" i="3"/>
  <c r="D8" i="3"/>
  <c r="D6" i="3"/>
  <c r="E98" i="3" l="1"/>
  <c r="E96" i="3"/>
  <c r="E95" i="3"/>
  <c r="D93" i="3"/>
  <c r="E68" i="3"/>
  <c r="E69" i="3" s="1"/>
  <c r="E97" i="3" l="1"/>
  <c r="E99" i="3"/>
</calcChain>
</file>

<file path=xl/comments1.xml><?xml version="1.0" encoding="utf-8"?>
<comments xmlns="http://schemas.openxmlformats.org/spreadsheetml/2006/main">
  <authors>
    <author>Реш Наталья Рамановна</author>
  </authors>
  <commentList>
    <comment ref="H17" authorId="0" shapeId="0">
      <text>
        <r>
          <rPr>
            <b/>
            <sz val="9"/>
            <color indexed="81"/>
            <rFont val="Tahoma"/>
            <charset val="1"/>
          </rPr>
          <t>Реш Наталья Рамановна:</t>
        </r>
        <r>
          <rPr>
            <sz val="9"/>
            <color indexed="81"/>
            <rFont val="Tahoma"/>
            <charset val="1"/>
          </rPr>
          <t xml:space="preserve">
Распоряжение № 358-Р от 27.12.2024 первичное</t>
        </r>
      </text>
    </comment>
  </commentList>
</comments>
</file>

<file path=xl/sharedStrings.xml><?xml version="1.0" encoding="utf-8"?>
<sst xmlns="http://schemas.openxmlformats.org/spreadsheetml/2006/main" count="611" uniqueCount="134">
  <si>
    <t>1. Тарифы на тепловую энергию</t>
  </si>
  <si>
    <t>№</t>
  </si>
  <si>
    <t>Основание</t>
  </si>
  <si>
    <t>Источник официального опубликования решения</t>
  </si>
  <si>
    <t>Наименование потребителей</t>
  </si>
  <si>
    <t>Прочие потребители (без НДС)</t>
  </si>
  <si>
    <t>Население (с НДС)</t>
  </si>
  <si>
    <t>2. Тарифы на теплоноситель</t>
  </si>
  <si>
    <t>руб./куб.м.</t>
  </si>
  <si>
    <t>Потребители (без НДС)</t>
  </si>
  <si>
    <t>Период действия тарифов</t>
  </si>
  <si>
    <t xml:space="preserve">Компонент на питьевую воду </t>
  </si>
  <si>
    <t>Компонент на тепловую энергию</t>
  </si>
  <si>
    <t>(руб./куб.м.)</t>
  </si>
  <si>
    <t>(руб./Гкал)</t>
  </si>
  <si>
    <t>Наименование городского/сельского поселения</t>
  </si>
  <si>
    <t xml:space="preserve">руб./Гкал </t>
  </si>
  <si>
    <t>3. Тарифы на горячую воду в закрытых системах горячего водоснабжения</t>
  </si>
  <si>
    <t xml:space="preserve">4. Тарифы на горячую воду в открытых системах теплоснабжения (горячее водоснабжение) </t>
  </si>
  <si>
    <t>2021 год</t>
  </si>
  <si>
    <t>с 14.12.2021 по 31.12.2021</t>
  </si>
  <si>
    <t>Городской округ Воскресенск Московской области (теплоноситель - вода)</t>
  </si>
  <si>
    <t>Распоряжение от 03.12.2021  № 217-Р</t>
  </si>
  <si>
    <t>https://ktc.mosreg.ru/dokumenty/normotvorchestvo/rasporyazheniya/gosudarstvennoe-regulirovanie-tarifov-na-teplovuyu-energiyu-raspor/03-12-2021-23-03-13-rasporyazhenie-komiteta-po-tsenam-i-tarifam-moskov</t>
  </si>
  <si>
    <t>Городской округ Солнечногорск: г. Солнечногорск  Московской области, ул. Ленина, д.7 (теплоноситель - вода)</t>
  </si>
  <si>
    <t>Городской округ Клин  Московской области на территории г. Высоковск, дер. Масюгино (теплоноситель - вода)</t>
  </si>
  <si>
    <t>Городской округ Солнечногорск Московской области: ТУ Андреевка (с. Алабушево, в/ч Алабушево) МОГВВ (д. Жилино), п. Сенеж (теплоноситель - вода)</t>
  </si>
  <si>
    <t>Городской округ Солнечногорск  Московской области: для потребителей, которым ранее тепловую энергию поставляло АО "НПО Стеклопластик" (теплоноситель - вода)</t>
  </si>
  <si>
    <t>Распоряжение от 03.12.2021  № 218-Р</t>
  </si>
  <si>
    <t>Городской округ Воскресенск Московской области</t>
  </si>
  <si>
    <t>Сергиево-Посадский городской округ Московской области на территории п. Скоропусковский</t>
  </si>
  <si>
    <t>Сергиево-Посадский городской округ Московской области на территории п. Заречный</t>
  </si>
  <si>
    <t>Сергиево-Посадский городской округ Московской области от котельной "Рабочий поселок"</t>
  </si>
  <si>
    <t>Городской округ Солнечногорск: г. Солнечногорск  Московской области, Поварово</t>
  </si>
  <si>
    <t>Сергиево-Посадский городской округ Московской области р.п. Богородское</t>
  </si>
  <si>
    <t>Городской округ Воскресенск Московской области (поставщик холодной воды ЗАО "Аквасток")</t>
  </si>
  <si>
    <t>Городской округ Воскресенск Московской области (поставщик холодной воды МУП "Белозерское ЖКХ")</t>
  </si>
  <si>
    <t>Городской округ Клин Московской области на территории г. Высоковск, дер. Масюгино (поставщик холодной воды ЗАО "Водоканал")</t>
  </si>
  <si>
    <t>Сергиево-Посадский городской округ Московской области п. Реммаш</t>
  </si>
  <si>
    <t>Городской округ Солнечногорск: г. Солнечногорск, УЛ. Ленина, д.7 (поставщик воды МКП "ИКЖКХ)</t>
  </si>
  <si>
    <t>Городской округ Солнечногорск: ТУ Андреевка (с. Алабушево, в/ч Алабушево) МОГВВ (д. Жилино), п. Сенеж (поставщик воды МКП "ИКЖКХ)</t>
  </si>
  <si>
    <t>Городской округ Клин Московской области на территории Клин-9</t>
  </si>
  <si>
    <t xml:space="preserve">Городской округ Воскресенск Московской области </t>
  </si>
  <si>
    <t>Городской округ Солнечногорск: на территории ТУ Ржавки за исключением ТУ Андреевка (с. Алабушево, в/ч Алабушево) МОГВВ (д. Жилино), п. Сенеж ((поставщик воды МКП "ИКЖКХ) для абонентов, которым в 2020 году питьевую воду поставляло ООО "Инфракомплекс-Сервис)</t>
  </si>
  <si>
    <t xml:space="preserve">Сергиево-Посадский городской округ Московской области, дер. Семенково </t>
  </si>
  <si>
    <t>Сергиево-Посадский городской округ Московской области от котельной "Углич", ул. Дружбы, 5б</t>
  </si>
  <si>
    <t>Сергиево-Посадский городской округ Московской области на территориях: г. Сергиев Посад-14</t>
  </si>
  <si>
    <t>Сергиево-Посадский городской округ Московской области на территории: г. Сергиев Посад, ул. Скобяное шоссе, д. 6 и 6а  (поставщик холодной воды МУП "Водоканал")</t>
  </si>
  <si>
    <t>Городской округ Солнечногорск: г. Солнечногорск  Московской области, для потребителей, которым ранее тепловую энергию поставляло АО "НПО Стеклопластик"</t>
  </si>
  <si>
    <t>Сергиево-Посадский городской округ Московской области на территории г. Сергиев Посад, ул. Скобяное шоссе, д. 6 и 6а (теплоноситель - вода)</t>
  </si>
  <si>
    <t>Городской округ Клин  Московской области за исключением г. Высоковск, дер. Масюгино и городка Клин-9 (теплоноситель - вода)</t>
  </si>
  <si>
    <t>Городской округ Клин Московской области на территории городка Клин-9 (теплоноситель - вода)</t>
  </si>
  <si>
    <t xml:space="preserve">Городской округ Клин Московской области на территории городка Клин-9 </t>
  </si>
  <si>
    <t>Городской округ Клин Московской области за исключением г. Высоковск, дер. Масюгино, городка Клин - 9 (поставщик холодной воды ЗАО "Водоканал")</t>
  </si>
  <si>
    <t>Сергиево-Посадский городской округ Московской области на территориях: г.Сергиев Посад (в т.ч. ул.Скобяное шоссе д.6 и 6а, мкр.Звездочка),с.Мишутино,п.Лесхоз,с.Глинково,д.Наугольное,д.Бубяково,д.Тураково,с.Васильевское,п.Мостовик,д.Лазарево,п.Лоза,п.Ситники,д.Зубцово,п.Здравница,пос.Заречный,д.Марьино,д.Шабурново,д.Кузьмино,с.Константиново,п.Башенка(нп Каменки),д.Самотовино,с.Закубежье,д.Сырнево,д.Селково,д.Торгашино,д.Федорцово,д.Трехселище,г.Краснозаводск,д.Семенково,рп.Богородское,с.Муханово,г.Хотьково,д.Жучки,д.Короськово,д.Репихово,пос.Репихово,д.Морозово,пос.ОРГРЭС,пос.станция Желтиково,пос.Реммаш. (теплоноситель - вода)</t>
  </si>
  <si>
    <t>Сергиево-Посадский городской округ Московской области на территории: г.Сергиев Посад (мкр.Углич,мкр.Лакокраска,мкр.Скобяной,Пр.Красной Армии д.251Б,Ярославское шоссе д.2а, для потребителей которые получают тепловую энергию от источников  ООО "К-ЖБИ,ООО "ИК"ЭС", АО "СТЭК"),     рп.Скоропусковский,     в/г Сергиев Посад-14, д.Березняки,с.Бужаниново,д.Путятино,с.Сватково,с.Шеметово (мкр.Новый) (теплоноситель - вода)</t>
  </si>
  <si>
    <t>Сергиево-Посадский городской округ Московской области на территориях: г.Сергиев Посад (*в т.ч. ул.Скобяное шоссе д.6 и 6а),д.Бубяково,с.Глинково,д.Наугольное,п.Лесхоз, п.Семхоз с.Мишутино,д.Тураково,с.Васильевское,д.Лазарево,п.Мостовик, с.Муханово,г.Хотьково,д.Жучки,д.Морозово,п.ОРГРЭС,п.Репихово,д.Репихово,п.ст.Желтиково,д.Короськово.  (поставщик холодной воды МУП "Водоканал")</t>
  </si>
  <si>
    <t>Сергиево-Посадский городской округ Московской области на территории: п.Лоза,п.Здравница,д.Зубцово,п.Ситники,д.Кузьмино,д.Марьино,д.Самотовино,д.Сырнево,д.Шабурново,п.Башенка(нп.Каменки),с.Закубежье,с.Константиново,д.Селково,д.Торгашино,д.Федорцово,д.Трехселище.  (поставщик холодной воды МУП "Водоканал", для абонентов, которым в 2020 году питьевую воду поставляло МУП "РКС")</t>
  </si>
  <si>
    <t>Сергиево-Посадский городской округ Московской области на территории: г.Сергиев Посад (мкр.Углич,мкр.Лакокраска,Пр.Красной Армии д.251Б,Ярославское шоссе д.2А, ул.Пограничная д.2,/( бывшие потребители ООО "К-ЖБИ", ООО "ИК"ЭС", АО "СТЭК"),д.Березняки,с.Бужаниново,д.Путятино,с.Сватково. (поставщик холодной воды МУП "Водоканал")</t>
  </si>
  <si>
    <t>Сергиево-Посадский городской округ Московской области на территории: г.Сергиев Посад (мкр.Скобяной,бывшие потребители АО "СТЭК"),с.Шеметово (мкр.Новый), пос.НИИРП (поставщик холодной воды МУП "Водоканал", для абонентов, которым в 2020 году питьевую воду поставляло МУП "РКС" )</t>
  </si>
  <si>
    <t>Городской округ Солнечногорск: г. Солнечногорск, Поварово, Поярково, Пешковское, Радумля, Жуково, за исключением ТУ Андреевка (с. Алабушево, в/ч Алабушево) МОГВВ (д. Жилино), п. Сенеж (поставщик воды МКП "ИКЖКХ)</t>
  </si>
  <si>
    <t>Городской округ Солнечногорск: г. Солнечногорск, Ржавки, Поварово, Поярково, Пешковское, Радумля, Жуково, за исключением ТУ Андреевка (с. Алабушево, в/ч Алабушево) МОГВВ (д. Жилино), п. Сенеж (теплоноситель - вода)</t>
  </si>
  <si>
    <t>Пушкинский городской округ Московской области</t>
  </si>
  <si>
    <t>Городской округ Серпухов Московской области</t>
  </si>
  <si>
    <t>Городской округ Серпухов, кроме г. Серпухов Московской области</t>
  </si>
  <si>
    <t>Сергиево-Посадский городской округ Московской области, дер. Семенково, кот.№ 3 г.Краснозаводск</t>
  </si>
  <si>
    <t>Городской округ Солнечногорск: г. Солнечногорск, т.у. Поварово</t>
  </si>
  <si>
    <t>Городской округ Солнечногорск Московской области: т.у. Андревка (с.Алабушево, в/ч Алабушево) для абонентов, которым поставляло
тепловую энергию в 2020 году МУП "ПК Андреевка", в том числе абоненты
ООО "Энергоресурс", МОГВВ (д. Жилино), п. Сенеж, д. Голубое (абоненты
ООО"Жилремстрой"), рп Ржавки (абоненты Энергостройресурс) д. Менделеево (ФГУП "ВНИИФТРИ" )</t>
  </si>
  <si>
    <t>Сергиево-Посадский городской округ Московской области на территории: От котельных: «Углич» г. Сергиев Посад, ул. Дружбы, д. 5б, с. Шеметово, мкр.
Новый, д. 44, д. Березняки, с. Бужаниново, с. Сватково, д. Путятино, «Скобяной
пос.» г. Сергиев Посад, ул. Центральная, д.1, «Скоропусковский» р.п.
Скоропусковский д. 38, «Сергиев Посад – 14» р.п. Скоропусковский, р.п.
Сергиев Посад -14, д. 27, «Лакокраска» - г. Сергиев Посад, Московское ш., в р-
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 котельная микрорайона Углич СМЗ «Загорский» г. Сергиев Посад,
Новоугличское ш., д. 71Б, котельная г.Сергиев Посад, пр-т Красной Армии,
д.212в, пос. НИИРП, п. ФГБУ "Санаторий "Загорские Дали", д.Абрамово</t>
  </si>
  <si>
    <t>Городской округ Клин  Московской области</t>
  </si>
  <si>
    <t>Городской округ Клин  Московской области адрес: г. Высоковск, дер. Масюгино</t>
  </si>
  <si>
    <t>Городской округ Клин Московской области на территории городка Клин-9</t>
  </si>
  <si>
    <t>Городской округ Пушкинский Московской области</t>
  </si>
  <si>
    <t>Сергиево-Посадский городской округ Московской области от котельных: «ЖБИ» - г. Сергиев Посад, Скобяное шоссе, у д. 6 и 6а, г. Сергиев
Посад, ул. Академика Силина, д. 3</t>
  </si>
  <si>
    <t>Городской округ Солнечногорск: Солнечногорск, по отдельной системе: ул.Ленина, д.7</t>
  </si>
  <si>
    <t>Городской округ Солнечногорск: для потребителей д. Жилино, ст. Жилино</t>
  </si>
  <si>
    <t>Сергиево-Посадский городской округ Московской области на территории п. Скоропусковский, д. Абрамово</t>
  </si>
  <si>
    <t>с 01.07.2024 по 31.12.2024</t>
  </si>
  <si>
    <t>Городской округ Солнечногорск: Адрес:
г. Солнечногорск, ТУ Кривцовское, ТУ Поварово, ТУ Смирновское, ТУ
Соколовское, ТУ Пешковское (д. Ложки, д. Чашниково, д. Пешки, д. Радумля,
д. Жуково, д. Майдарово, д. Хоругвино), ТУ Пешковское для абонентов,
которым в 2020 году поставляло тепловую энергию МКП "Ложковские
теплосети", МКП "Пешковские теплосети", питьевую воду и водоотведение
поставляло МКП "Коммунальный комплекс", ТУ Луневское для абонентов,
которым поставляло тепловую энергию, питьевую воду и водоотведение в 2020
году ООО "Луневобытсервис", р.п. Ржавки (для абонентов, которым поставляло тепловую энергию, питьевую воду и водоотведение в 2020 году ООО "Инфракомплекс-Сервис", д. Подолино (для абонентов, которым поставляло тепловую энергию в 2020 году ООО "ТЕПЛОГЕНЕРАЦИЯ", с.п. Кутузовское для абонентов, которым поставляло тепловую энергию, питьевую воду и водоотведение в 2020 году ООО "КомЭнерго", за исключением т.у. Андревка (с.Алабушево, в/ч Алабушево), в том числе
абоненты ООО "Энергостройресурс", МОГВВ (д. Жилино), п. Сенеж, д. Голубое (абоненты ООО"Жилремстрой")</t>
  </si>
  <si>
    <t>Прочие потребители
(без НДС)</t>
  </si>
  <si>
    <t>Городской округ Воскресенск Московской области (поставщик холодной воды МУП "Белоозерское ЖКХ")</t>
  </si>
  <si>
    <t>Городской округ Клин Московской области (поставщик холодной воды ЗАО "Водоканал")</t>
  </si>
  <si>
    <t>Городской округ Клин Московской области адрес: г. Высоковск, дер. Масюгино (поставщик холодной воды ЗАО "Водоканал")</t>
  </si>
  <si>
    <t>Пушкинский городской округ Московской области (поставщик холодной воды МУП ЩМП "Межрайонный Щелковский Водоканал")</t>
  </si>
  <si>
    <t>Пушкинский городской округ Московской области (поставщик холодной воды ФГБУ "ЦЖКУ" Минобороны России)</t>
  </si>
  <si>
    <t>Сергиево-Посадский городской округ Московской области на территории: от котельных "ЖБИ" г. Сергиев Посад Скобяное шоссе, д.6 и 6а  (поставщик холодной воды МУП "Водоканал")</t>
  </si>
  <si>
    <t>Сергиево-Посадский городской округ Московской области на территории: г. Сергиев Посад, ул. Академика Силина, д.3  (поставщик холодной воды МУП "Водоканал")</t>
  </si>
  <si>
    <t>Сергиево-Посадский городской округ Московской области от котельной "Скобяной пос" г. Сергиев Посад, ул. Центральная, д.1  (поставщик холодной воды ФГУП "ЭМЗ "Звезда")</t>
  </si>
  <si>
    <t>Сергиево-Посадский городской округ Московской области от котельных: с. Шеметово мкр. Новый д.44, котельная г.Сергиев Посад, пр-т Красной армии, д.212в, пос.НИИРП) (поставщик холодной воды МУП "Водоканал")</t>
  </si>
  <si>
    <t>Сергиево-Посадский городской округ Московской области адрес: котельная ФГБУ "Санаторий "Загорские Дали" (поставщик холодной воды ФГБУ "Санаторий "Загорские Дали")</t>
  </si>
  <si>
    <t>Городской округ Серпухов Московской области (поставщик холодной воды МУП "Водоканал-Сервис")</t>
  </si>
  <si>
    <t>Городской округ Солнечногорск: г. Солнечногорск, по отдельной системе: ул. Ленина, д.7 (поставщик воды МКП "ИКЖКХ)</t>
  </si>
  <si>
    <t>Городской округ Солнечногорск: для потребителей д. Жилино, ст. Жилино (поставщик воды АО "НПО Стеклопластик")</t>
  </si>
  <si>
    <t>Городской округ Солнечногорск: т.у. Андревка (с.Алабушево, в/ч Алабушево) для абонентов,
которым поставляло тепловую энергию в 2020 году МУП "ПК Андреевка", в том
числе абоненты ООО "Энергоресурс", МОГВВ (д. Жилино), п. Сенеж, д. Голубое
(абоненты ООО"Жилремстрой"), п. Менделеево (абоненты от ВНИИФТРИ) (поставщик воды МКП "ИКЖКХ)</t>
  </si>
  <si>
    <t>Городской округ Клин Московской области на территории военного городка Клин-9</t>
  </si>
  <si>
    <t xml:space="preserve">Сергиево-Посадский городской округ Московской области: от котельных №3 г. Краснозаводск, дер. Семенково </t>
  </si>
  <si>
    <t>Сергиево-Посадский городской округ Московской области от котельной "Рабочий поселок" Бероунская, 7</t>
  </si>
  <si>
    <t>Сергиево-Посадский городской округ Московской области п. Реммаш, Институтская, 24/11</t>
  </si>
  <si>
    <t>Сергиево-Посадский городской округ Московской области на территориях: г. Сергиев Посад-14, д. 27</t>
  </si>
  <si>
    <t>Сергиево-Посадский городской округ Московской области на территории п. Скоропусковский, д. 39, д. Абрамово</t>
  </si>
  <si>
    <t>Город Серпухов городского округа Серпухов Московской области</t>
  </si>
  <si>
    <t>Городской округ Серпухов Московской области за исключением - город Серпухов</t>
  </si>
  <si>
    <t>Городской округ Солнечногорск: г. Солнечногорск, Поварово</t>
  </si>
  <si>
    <t>Сергиево-Посадский городской округ Московской области Адрес:
от котельных «Квартал В» г.Сергиев Посад, ул.Вознесенская, д.84а,«1-й
Горбольницы» г.Сергиев Посад, ул.Кирова, д.89, «Садовая» г.Сергиев Посад,ул.Садовая, д.10, пом.8,«Школа-Интернат» г.Сергиев Посад ул.Пограничная, д.20,корп.1, «Дом быта» г.Сергиев Посад, ул.Вознесенская, д.55, корп.А,«Клементьевского пос.» г.Сергиев Посад, ул.Школьная, д.2б, «Рабочего пос.»г. Сергиев Посад, ул.Бероунская, д.7, «Лесхоз» г.Сергиев Посад, пос.Лесхоз,«Мишутино» с.Мишутино, д. 2а, «Семхоз» г.Сергиев Посад, пл.Советская, д.,«Крышная 58» г.Сергиев Посад, ул.Новоугличское шоссе, д.58, «Крышная 60»г.Сергиев Посад, ул.Новоугличское шоссе, д.60, «ПМК» г.Сергиев Посад,
Ярославское шоссе, д.4а, «Ферма» г.Сергиев Посад, ул.Весенняя, д.
7а,«Конкурсный» г.Сергиев Посад, ул.Парковая, д. 43, «Трикотажная фабрика»,г. Сергиев Посад, ул.Карла Маркса, д.6/2, «Бубяково» д.Бубяково, д.1,«Наугольное» д.Наугольное, д. 1, «Птицеград» г.Сергиев Посад, ул. Маслиева, д.37а, № 3 - г.Краснозаводск,
проезд № 21, д.2, д.Семенково д. б/н, п.Заречный, д. 1, с.
Константиново ул.Октябрьская, с.Константиново ул.Школьная, д.
Самотовино, д.Кузьмино, п.Башенка н.п.Каменки , д.Шабурново, д.
Марьино,с.Закубежье, д.Сырнево,с.Васильевское, п.Мостовик, пер.Лесной,
д.26, д.Лазарево, п. Лоза, д. 9к, п.Ситники, д.Зубцово, п. Лоза, д.18а, № 1 г.
Хотьково, ул.Калинина, д.15а, № 2 г. Хотьково, ул. Ломоносова, д.7а, №3
д.Жучки, д.8/8б, № 4 г.Хотьково, ул.2-я Рабочая, д. 48а, №5 г.Хотьково, пер.
Кооперативный, д.5, №6 г. Хотьково, Художественный проезд, д.2д, №7
д.Жучки, д.44а, № 8 д.Короськово, д.34а, № 9 п.ОРГРЭС, д.9, № 11 г.
Хотьково, ул.Загорская, д.1а, № 12 г.Хотьково, Ткацкий переулок, д.13, №14
г. Хотьково, Север, д.14, №15 п.Репихово, д.26а, №16 д. Репихово, д.8б, №
17 п.Репихово, ж/д 13, №18 д. Морозово, д.1, № 19 поселок ст.Желтиково, д.
1, № 21 г.Хотьково, ул.1-ая Хотьковская, д.4а, п.Здравница, д.1, п.Реммаш,
ул.Институтская, д.24/11, р.п.Богородское, д.42, с.Муханово, ул.Николаева,
д. 1/1, котельная д.Федорцово, котельная д.Торгашино, котельная д.Селково,
котельная д.Трехселище</t>
  </si>
  <si>
    <t>2025 год</t>
  </si>
  <si>
    <t>Распоряжение № 329-Р от 20.12.2024</t>
  </si>
  <si>
    <t>5. Плата за услуги по поддержанию резервной тепловой мощности</t>
  </si>
  <si>
    <t>Городской округ Клин Московской области</t>
  </si>
  <si>
    <t>Сергиево-Посадский городской округ Московской области от котельных: «Углич» г. Сергиев Посад, ул. Дружбы, д. 5б, с. Шеметово, мкр.Новый, д. 44, д. Березняки, с. Бужаниново, с. Сватково, д. Путятино, «Скобяной пос.» г. Сергиев Посад, ул. Центральная, д.1, «Скоропусковский» р.п. Скоропусковский д. 38, «Сергиев Посад – 14» р.п. Скоропусковский, р.п. Сергиев Посад -14, д. 27, «Лакокраска» - г. Сергиев Посад, Московское ш., в р-не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40Б,котельная микрорайона Углич СМЗ «Загорский» г. Сергиев Посад, Новоугличское ш., д. 71Б, котельная г.Сергиев Посад, пр-т Красной Армии, д.212в (поставщик  холодной воды МУП "Водоканал")</t>
  </si>
  <si>
    <t>Сергиево-Посадский городской округ: От котельных «Квартал В» г. Сергиев Посад, ул. Вознесенская, д. 84а, «1-й Горбольницы» г. Сергиев Посад, ул. Кирова, д. 89, «Садовая» г. Сергиев Посад, ул.
Садовая, д. 10, пом. 8, «Школа-Интернат» г. Сергиев Посад ул. Пограничная, д. 20, корп.1, «Дом бита» г. Сергиев Посад, ул. Вознесенская, д 55, кори. А, «Клементьевского пос.» г. Сергиев Посад, ул. Школьная, д. 26, «Рабочего пос.» г.
Сергиев Посад, ул. Бероунская, д. 7, «Лесхоз» г. Сергиев Посад, пос. Лесхоз, «Мишутино» с. Мишутино, д. 2а, «Семхоз» г. Сергиев Посад, пл. Советская, д., «Крышная 58» г. Сергиев Посад, ул. Новоугличское шоссе, д. 58, «Крышная 60» г.
Сергиев Посад, ул. Ноаоугличское шоссе, д. 60, «ПМК» г. Сергиев Посад, Ярославское шоссе, д. 4а, «Ферма» г. Сергиев Посад, ул. Весенняя, д. 7а,«Коикурсиый» г. Сергиев Посад, ул. Парковая, д, 43, «Трикотажная фабрика» г.
Сергиев Посад, ул. Карла Маркса, д. 6/2, «Бубяково» д. Бубяково, д. 1, «Наугольное» д.
Наугольное, д. !, «Птицеград» г. Сергиев Посад, ул. Маслиева, д. 37а, № 3 - г.
Краснозаводск, проезд № 21, д.2, Ссменково - д. Семенкове д. б/н, п. Заречный, д. I, с.
Константиново ул. Октябрьская, с. Константиново ул. Школьная, д. Самотовино, д.
Кузьмино, п. Башенка н.п. Каменки , д. Шабурново, д. Марьино,с. Закубежъе, д.
Сырнево,с. Васильевское, п. Мостовик, пер. Лесной, д,26, д. Лазарево, п. Лоза, д. 9к, п.
Ситники, д. Зубцово, п. Лоза, д. 18а, № 1 г. Хотьково, ул. Калинина, д 15а, № 2 г.
Хотьково, ул. Ломоносова, д. 7а, № 3 д.Жучки, д. 8/86, № 4 г. Хотьково, ул. 2-я Рабочая, д. 48а, № 5 г. Хотьково, пер. Кооперативный, д.5, № 6 г. Хотьково, Художественный проезд, д. 2д, № 7 д. Жучки, д. 44а, № 8 д.Короськово, д. 34а, № 9 п.ОРГРЭС, д. 9, № Н г. Хотьково, ул. Загорская, д. la, № 12 г. Хотьково, Ткацкий переулок, д. 13, № 14 г. Хотьково, Север, д. 14, № 15 п. Репихово, д. 26а, № 16 д.
Репихово, д. 86, № 17 п. Репихово, ж/д 13, № 18 д. Морозове, д. 1, № 19 поселок ст.
Желтиково, д. 1, № 21 г. Хотьково, ул. 1-ая Хотьковская, д. 4а, п. Здравница, д. 1, п.
Реммаш, ул. Институтская, д. 24/11, р.п. Богородское, д. 42, с. Муханово, ул.
Николаева, д. 1/1, котельная д. Федорцово, котельная д. Торгашино, котельная д.
Селкоао, котельная д. Трехселище</t>
  </si>
  <si>
    <t>Сергиево-Посадский городской округ: от котельных: «Углич» г. Сергиев Посад, ул. Дружбы, д. 56, с. Шеметово, мкр. Новый, д. 44, д. Березняки, с. Бужаниново, с. Сватково, д. Путятино, «Скобяной пос.» г.
Сергиев Посад, ул. Центральная, д.1, «Скоропусковскнй» р.п. Скоропусковскнй д. 38, «Сергиев Посад - 14» р.п. Скоропусковскнй, р.п. Сергиев Посад -14, д. 27, «Лакокраска» - г. Сергиев Посад, Московское ш., в р-не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 котельная микрорайона Углич СМ3 «Загорский» г. Сергиев Посад, Новоугличское ш., д. 71 Б, котельная г.Сергиев Посад, пр-т Красной Армии, д.212в, д. Абрамово, п. Загорские Дали, п. НИИРП</t>
  </si>
  <si>
    <t>с 01.01.2025 по 30.06.2025</t>
  </si>
  <si>
    <t>с 01.07.2025 по 31.12.2025</t>
  </si>
  <si>
    <t>Распоряжение № 358-Р от 27.12.2024</t>
  </si>
  <si>
    <t>https://ktc.mosreg.ru/download/document/13762238</t>
  </si>
  <si>
    <t>Городской округ Солнечногорск: Адрес:
г. Солнечногорск, ТУ Кривцовское, ТУ Поварово, ТУ Смирновское, ТУ
Соколовское, ТУ Пешковское (д. Ложки, д. Чашниково, д. Пешки, д. Радумля,
д. Жуково, д. Майдарово, д. Хоругвино), ТУ Пешковское для абонентов,
которым в 2020 году поставляло тепловую энергию МКП "Ложковские
теплосети", МКП "Пешковские теплосети", питьевую воду и водоотведение
поставляло МКП "Коммунальный комплекс", ТУ Луневское для абонентов,
которым поставляло тепловую энергию, питьевую воду и водоотведение в 2020
году ООО "Луневобытсервис", р.п. Ржавки (для абонентов, которым поставляло тепловую энергию, питьевую воду и водоотведение в 2020 году ООО "Инфракомплекс-Сервис", д. Подолино (для абонентов, которым поставляло тепловую энергию в 2020 году ООО "ТЕПЛОГЕНЕРАЦИЯ", с.п. Кутузовское для абонентов, которым поставляло тепловую энергию, питьевую воду и водоотведение в 2020 году ООО "КомЭнерго", за исключением т.у. Андревка (с.Алабушево, в/ч Алабушево), в том числе
абоненты ООО "Энергостройресурс", МОГВВ (д. Жилино), п. Сенеж, д. Голубое (абоненты ООО"Жилремстрой"), т.у. Андревка (с.Алабушево, в/ч Алабушево) для абонентов, которым поставляло тепловую энергию в 2020 году МУП ПК Андреевка, в том числе абоненты ООО Энсргоресурс, М ОГВВ (д Жил ин о), п. Сенеж, д. Голубое (абоненты ООО Жилремстрой), рп Ржавки (абоненты Энергостройресурс), п. Менделеево (абоненты от ВНИИФТРИ)</t>
  </si>
  <si>
    <t>Распоряжение №357-Р от 27.12.2024</t>
  </si>
  <si>
    <t>https://ktc.mosreg.ru/download/document/13762272</t>
  </si>
  <si>
    <t>Льготный тариф на ХВС для ГВС для населения</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</si>
  <si>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 для прочих потребителей</t>
  </si>
  <si>
    <t>тыс. руб./Гкал/ч в мес.</t>
  </si>
  <si>
    <t>Сергиево-Посадский городской округ Московской области на территории: от котельных Квартал "В" г. Сергиев Посад, ул. Вознесенская, д.84а, "1-й орбольницы г. Сергиев Посад, ул. Кирова, д. 89, "Садовая" г. Сергиев Посад, ул. Садовая, д.10, пом.8, "Школа-Интернат" г. Сергиев Посад ул.Пограничная, д. 20 корп.1, "Дом быта" г. Сергиев Посад, ул. Вознесенская, д.55, корп. А, "Клементьевского пос" г. Сергиев Посад, ул. Школьная, д.2б, "Лесхоз" г. Сергиев Посад, пл.оветская, д. "Крышная 58" г. Сергиев Посад, ул. Новоуглечевское шоссе, д.58, "Крышная 60" г. Сергиев Посад, ул. Новоуглеческое шоссе, д. 60, "ПМК" г. Сергиев Посад, Ярославское шоссе, д.4а, "Ферма" г. Сергиев Посад, ул. Весенняя, д. 7а, "Конкурсный" г. Сергиев Посад, ул. Парковая, д. 43, "Трикотажная фабрика" г. Сергиев Посад, ул. Карла Маркса,д. 6/2, "Бубяково" д.Бубяково, д.1, "Наугольное", д.Наугольная, д. 1 "Птицеград" г. Сергиев Посад, ул. Маслиева, д. 37а, с.Васильевское, п. МОстовик, пер.Лесной, д. 26,д. Лазарево №1 г.Хотьково, ул. Калинина, д.15а, №2 г.Хотьково, ул. Ломоносова, д. 7а №3, д. Жучки, д.8/8б, №4 г. Хотьково, ул. 2-ф Рабочая, д.48а, № 5 г. Хотьково, пер.Кооперативный, д.5 №6 г.Хотьково, Художественный проезд, д.2д, №7 д. Жучки, д.44а, №8 д. Короськово, д. 34а, №9 п.ОРГРЭС, д.9, №11 г.Хотьково, ул.Загорская, д.1а, №12 г.Хотьково, Ткацкий переулок, д.13, №14 г.Хотьково, Север, д.14 №15 п.Репихлово, д.26а, №16 д. Репихово, д.8б, №17 п.Репихово, ж/д 13, №18 д. Морозово, д.1 №19 пос.ст.Желтиково, д.1, №21 г.Хотьково, ул. 1-ая Хотьковская, д.4а, с.Муханово, ул.Николаева, д.1/1, от котельных с. Константиново ул. Октябрьская, с. Константиново ул. Школьная,д. Самотовино, д. Кузьмино, п. Башенка н.п. Каменки , д. Шабурново, д.Марьино,с. Закубежье, д. Сырнево,п. Лоза, д. 9к, п. Ситники, д. Зубцово, п. Лоза,д. 18а, п. Здравница, д. 1,котельная д. Федорцово, котельная д. Торгашино,котельная д. Селково, котельная д. Трехселище  (поставщик холодной воды МУП "Водоканал")</t>
  </si>
  <si>
    <t>23,71</t>
  </si>
  <si>
    <t>27,97</t>
  </si>
  <si>
    <t>28,45</t>
  </si>
  <si>
    <t>31,51</t>
  </si>
  <si>
    <t>Распоряжение №
09-Р от 30.01.2025</t>
  </si>
  <si>
    <t>https://ktc.mosreg.ru/download/document/13846789</t>
  </si>
  <si>
    <t>Распоряжение №
10-Р от 30.01.2025</t>
  </si>
  <si>
    <t>Городской округ Солнечногорск: г. Солнечногорск, ТУ Кривцовское, ТУ Поварово, ТУ Смирновское, ТУ Соколовское, ТУ Пешковское, р.п. Ржавки (поставщик воды МКП "ИКЖКХ)</t>
  </si>
  <si>
    <t>https://ktc.mosreg.ru/download/document/13848228</t>
  </si>
  <si>
    <t>https://ktc.mosreg.ru/download/document/13751632</t>
  </si>
  <si>
    <t>Распоряжение № 202-Р от 01.09.2025</t>
  </si>
  <si>
    <t>https://ktc.mosreg.ru/download/document/14269209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</si>
</sst>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2"/>
      <color theme="1"/>
      <name val="Times New Roman"/>
      <family val="1"/>
      <charset val="204"/>
    </font>
    <font>
      <b/>
      <sz val="14"/>
      <color theme="1"/>
      <name val="Times New Roman"/>
      <family val="1"/>
      <charset val="204"/>
    </font>
    <font>
      <b/>
      <sz val="11"/>
      <color theme="1"/>
      <name val="Times New Roman"/>
      <family val="1"/>
      <charset val="204"/>
    </font>
    <font>
      <b/>
      <sz val="12"/>
      <color theme="1"/>
      <name val="Times New Roman"/>
      <family val="1"/>
      <charset val="204"/>
    </font>
    <font>
      <sz val="9"/>
      <color theme="1"/>
      <name val="Times New Roman"/>
      <family val="1"/>
      <charset val="204"/>
    </font>
    <font>
      <u/>
      <sz val="11"/>
      <color theme="10"/>
      <name val="Calibri"/>
      <family val="2"/>
      <charset val="204"/>
      <scheme val="minor"/>
    </font>
    <font>
      <sz val="11"/>
      <name val="Times New Roman"/>
      <family val="1"/>
      <charset val="204"/>
    </font>
    <font>
      <sz val="10"/>
      <color theme="1"/>
      <name val="Times New Roman"/>
      <family val="1"/>
      <charset val="204"/>
    </font>
    <font>
      <b/>
      <sz val="20"/>
      <color theme="1"/>
      <name val="Times New Roman"/>
      <family val="1"/>
      <charset val="204"/>
    </font>
    <font>
      <u/>
      <sz val="11"/>
      <color theme="10"/>
      <name val="Times New Roman"/>
      <family val="1"/>
      <charset val="204"/>
    </font>
    <font>
      <sz val="12"/>
      <name val="Times New Roman"/>
      <family val="1"/>
      <charset val="204"/>
    </font>
    <font>
      <u/>
      <sz val="8"/>
      <color theme="10"/>
      <name val="Times New Roman"/>
      <family val="1"/>
      <charset val="204"/>
    </font>
    <font>
      <sz val="9"/>
      <color indexed="81"/>
      <name val="Tahoma"/>
      <charset val="1"/>
    </font>
    <font>
      <b/>
      <sz val="9"/>
      <color indexed="81"/>
      <name val="Tahoma"/>
      <charset val="1"/>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5">
    <xf numFmtId="0" fontId="0" fillId="0" borderId="0" xfId="0"/>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Alignment="1">
      <alignment vertical="center"/>
    </xf>
    <xf numFmtId="0" fontId="2" fillId="0" borderId="0" xfId="0" applyFont="1" applyBorder="1" applyAlignment="1">
      <alignment vertical="center" wrapText="1"/>
    </xf>
    <xf numFmtId="4" fontId="4" fillId="0" borderId="0" xfId="0" applyNumberFormat="1"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vertical="center"/>
    </xf>
    <xf numFmtId="4" fontId="1" fillId="0" borderId="0" xfId="0" applyNumberFormat="1" applyFont="1" applyBorder="1" applyAlignment="1">
      <alignment horizontal="center" vertical="center"/>
    </xf>
    <xf numFmtId="0" fontId="1" fillId="0" borderId="0" xfId="0" applyFont="1" applyAlignment="1">
      <alignment vertical="center" wrapText="1"/>
    </xf>
    <xf numFmtId="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2" xfId="0" applyFont="1" applyFill="1" applyBorder="1" applyAlignment="1">
      <alignment vertical="center" wrapText="1"/>
    </xf>
    <xf numFmtId="4"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Border="1" applyAlignment="1">
      <alignment horizontal="center" vertical="center"/>
    </xf>
    <xf numFmtId="4" fontId="1"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1"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0" xfId="1" applyAlignment="1">
      <alignment horizontal="center" vertical="center"/>
    </xf>
    <xf numFmtId="0" fontId="12" fillId="0" borderId="2" xfId="1" applyFont="1" applyBorder="1" applyAlignment="1">
      <alignment horizontal="center" vertical="center" wrapText="1"/>
    </xf>
    <xf numFmtId="0" fontId="1" fillId="0" borderId="0" xfId="0" applyFont="1" applyFill="1" applyAlignment="1">
      <alignment vertical="center" wrapText="1"/>
    </xf>
    <xf numFmtId="0" fontId="1" fillId="0" borderId="2" xfId="0" applyFont="1" applyFill="1" applyBorder="1" applyAlignment="1">
      <alignment vertical="center"/>
    </xf>
    <xf numFmtId="0" fontId="8" fillId="0" borderId="2" xfId="0" applyFont="1" applyFill="1" applyBorder="1" applyAlignment="1">
      <alignment vertical="center"/>
    </xf>
    <xf numFmtId="0" fontId="1" fillId="0" borderId="2" xfId="0" applyFont="1" applyBorder="1" applyAlignment="1">
      <alignment vertical="center"/>
    </xf>
    <xf numFmtId="0" fontId="8"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2" fontId="1" fillId="0" borderId="0" xfId="0" applyNumberFormat="1" applyFont="1" applyAlignment="1">
      <alignment vertical="center"/>
    </xf>
    <xf numFmtId="0" fontId="1" fillId="0" borderId="0" xfId="0" applyFont="1" applyFill="1" applyAlignment="1">
      <alignment vertical="center"/>
    </xf>
    <xf numFmtId="0" fontId="8" fillId="0" borderId="0" xfId="0" applyFont="1" applyFill="1" applyAlignment="1">
      <alignment vertical="center"/>
    </xf>
    <xf numFmtId="10" fontId="1" fillId="0" borderId="0" xfId="0" applyNumberFormat="1" applyFont="1" applyAlignment="1">
      <alignment vertical="center"/>
    </xf>
    <xf numFmtId="4" fontId="1" fillId="0" borderId="0" xfId="0" applyNumberFormat="1" applyFont="1" applyAlignment="1">
      <alignment vertical="center"/>
    </xf>
    <xf numFmtId="0" fontId="3" fillId="0" borderId="2" xfId="0" applyFont="1" applyBorder="1" applyAlignment="1">
      <alignment horizontal="center" vertical="center" wrapText="1"/>
    </xf>
    <xf numFmtId="4" fontId="1" fillId="0" borderId="0" xfId="0" applyNumberFormat="1" applyFont="1" applyFill="1" applyAlignment="1">
      <alignment vertical="center"/>
    </xf>
    <xf numFmtId="0" fontId="1" fillId="3" borderId="0" xfId="0" applyFont="1" applyFill="1" applyAlignment="1">
      <alignment vertical="center"/>
    </xf>
    <xf numFmtId="0" fontId="1"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8" xfId="0" applyFont="1" applyBorder="1" applyAlignment="1">
      <alignment vertical="center" wrapText="1"/>
    </xf>
    <xf numFmtId="4" fontId="1"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4"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2" xfId="1" applyFill="1" applyBorder="1" applyAlignment="1">
      <alignment vertical="center" wrapText="1"/>
    </xf>
    <xf numFmtId="4" fontId="1" fillId="0" borderId="2" xfId="0" applyNumberFormat="1" applyFont="1" applyFill="1" applyBorder="1" applyAlignment="1">
      <alignment horizontal="center" vertical="center" wrapText="1"/>
    </xf>
    <xf numFmtId="4" fontId="10" fillId="0" borderId="2" xfId="1"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4"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9" fillId="0" borderId="6" xfId="0" applyFont="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2" xfId="1" applyFont="1" applyBorder="1" applyAlignment="1">
      <alignment horizontal="center" vertical="center" wrapText="1"/>
    </xf>
    <xf numFmtId="0" fontId="12"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4" xfId="1" applyFont="1" applyBorder="1" applyAlignment="1">
      <alignment horizontal="center" vertical="center" wrapText="1"/>
    </xf>
    <xf numFmtId="0" fontId="7" fillId="0" borderId="2" xfId="0" applyFont="1" applyFill="1" applyBorder="1" applyAlignment="1">
      <alignment horizontal="left" vertical="center" wrapText="1"/>
    </xf>
    <xf numFmtId="2" fontId="11"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4" fillId="0" borderId="0" xfId="0" applyFont="1" applyBorder="1" applyAlignment="1">
      <alignment horizontal="center" vertical="center"/>
    </xf>
    <xf numFmtId="4" fontId="3" fillId="0" borderId="2" xfId="0" applyNumberFormat="1" applyFont="1" applyFill="1" applyBorder="1" applyAlignment="1">
      <alignment horizontal="center" vertical="center" wrapText="1"/>
    </xf>
    <xf numFmtId="4" fontId="4" fillId="0" borderId="2" xfId="0" applyNumberFormat="1" applyFont="1" applyBorder="1" applyAlignment="1">
      <alignment horizontal="center" vertical="center" wrapText="1"/>
    </xf>
    <xf numFmtId="0" fontId="6" fillId="0" borderId="3" xfId="1" applyFill="1" applyBorder="1" applyAlignment="1">
      <alignment horizontal="center" vertical="center" wrapText="1"/>
    </xf>
    <xf numFmtId="0" fontId="6" fillId="0" borderId="4" xfId="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6" fillId="0" borderId="2" xfId="1" applyFill="1" applyBorder="1" applyAlignment="1">
      <alignment horizontal="center" vertical="center" wrapText="1"/>
    </xf>
    <xf numFmtId="0" fontId="10" fillId="0" borderId="2" xfId="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wrapText="1"/>
    </xf>
    <xf numFmtId="2" fontId="11" fillId="0" borderId="10"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11" fillId="0" borderId="9" xfId="0" applyNumberFormat="1" applyFont="1" applyFill="1" applyBorder="1" applyAlignment="1">
      <alignment horizontal="center" vertical="center" wrapText="1"/>
    </xf>
    <xf numFmtId="4" fontId="11" fillId="0" borderId="10"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 Id="rId2"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 Id="rId1"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 Id="rId5" Type="http://schemas.openxmlformats.org/officeDocument/2006/relationships/printerSettings" Target="../printerSettings/printerSettings1.bin"/><Relationship Id="rId4"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tc.mosreg.ru/download/document/13846789" TargetMode="External"/><Relationship Id="rId13" Type="http://schemas.openxmlformats.org/officeDocument/2006/relationships/hyperlink" Target="https://ktc.mosreg.ru/download/document/13751632" TargetMode="External"/><Relationship Id="rId18" Type="http://schemas.openxmlformats.org/officeDocument/2006/relationships/hyperlink" Target="https://ktc.mosreg.ru/download/document/13751632" TargetMode="External"/><Relationship Id="rId26" Type="http://schemas.openxmlformats.org/officeDocument/2006/relationships/hyperlink" Target="https://ktc.mosreg.ru/download/document/14269209" TargetMode="External"/><Relationship Id="rId3" Type="http://schemas.openxmlformats.org/officeDocument/2006/relationships/hyperlink" Target="https://ktc.mosreg.ru/download/document/13762272" TargetMode="External"/><Relationship Id="rId21" Type="http://schemas.openxmlformats.org/officeDocument/2006/relationships/hyperlink" Target="https://ktc.mosreg.ru/download/document/13751632" TargetMode="External"/><Relationship Id="rId7" Type="http://schemas.openxmlformats.org/officeDocument/2006/relationships/hyperlink" Target="https://ktc.mosreg.ru/download/document/13762272" TargetMode="External"/><Relationship Id="rId12" Type="http://schemas.openxmlformats.org/officeDocument/2006/relationships/hyperlink" Target="https://ktc.mosreg.ru/download/document/13751632" TargetMode="External"/><Relationship Id="rId17" Type="http://schemas.openxmlformats.org/officeDocument/2006/relationships/hyperlink" Target="https://ktc.mosreg.ru/download/document/13751632" TargetMode="External"/><Relationship Id="rId25" Type="http://schemas.openxmlformats.org/officeDocument/2006/relationships/hyperlink" Target="https://ktc.mosreg.ru/download/document/14269209" TargetMode="External"/><Relationship Id="rId2" Type="http://schemas.openxmlformats.org/officeDocument/2006/relationships/hyperlink" Target="https://ktc.mosreg.ru/download/document/13762238" TargetMode="External"/><Relationship Id="rId16" Type="http://schemas.openxmlformats.org/officeDocument/2006/relationships/hyperlink" Target="https://ktc.mosreg.ru/download/document/13751632" TargetMode="External"/><Relationship Id="rId20" Type="http://schemas.openxmlformats.org/officeDocument/2006/relationships/hyperlink" Target="https://ktc.mosreg.ru/download/document/13751632" TargetMode="External"/><Relationship Id="rId29" Type="http://schemas.openxmlformats.org/officeDocument/2006/relationships/vmlDrawing" Target="../drawings/vmlDrawing1.vml"/><Relationship Id="rId1" Type="http://schemas.openxmlformats.org/officeDocument/2006/relationships/hyperlink" Target="https://ktc.mosreg.ru/dokumenty/normotvorchestvo/rasporyazheniya/gosudarstvennoe-regulirovanie-tarifov-na-teplovuyu-energiyu-raspor/26-12-2023-17-07-58-rasporyazhenie-komiteta-po-tsenam-i-tarifam-moskov" TargetMode="External"/><Relationship Id="rId6" Type="http://schemas.openxmlformats.org/officeDocument/2006/relationships/hyperlink" Target="https://ktc.mosreg.ru/download/document/13762272" TargetMode="External"/><Relationship Id="rId11" Type="http://schemas.openxmlformats.org/officeDocument/2006/relationships/hyperlink" Target="https://ktc.mosreg.ru/download/document/13848228" TargetMode="External"/><Relationship Id="rId24" Type="http://schemas.openxmlformats.org/officeDocument/2006/relationships/hyperlink" Target="https://ktc.mosreg.ru/download/document/13751632" TargetMode="External"/><Relationship Id="rId5" Type="http://schemas.openxmlformats.org/officeDocument/2006/relationships/hyperlink" Target="https://ktc.mosreg.ru/download/document/13762272" TargetMode="External"/><Relationship Id="rId15" Type="http://schemas.openxmlformats.org/officeDocument/2006/relationships/hyperlink" Target="https://ktc.mosreg.ru/download/document/13751632" TargetMode="External"/><Relationship Id="rId23" Type="http://schemas.openxmlformats.org/officeDocument/2006/relationships/hyperlink" Target="https://ktc.mosreg.ru/download/document/13751632" TargetMode="External"/><Relationship Id="rId28" Type="http://schemas.openxmlformats.org/officeDocument/2006/relationships/printerSettings" Target="../printerSettings/printerSettings2.bin"/><Relationship Id="rId10" Type="http://schemas.openxmlformats.org/officeDocument/2006/relationships/hyperlink" Target="https://ktc.mosreg.ru/download/document/13846789" TargetMode="External"/><Relationship Id="rId19" Type="http://schemas.openxmlformats.org/officeDocument/2006/relationships/hyperlink" Target="https://ktc.mosreg.ru/download/document/13751632" TargetMode="External"/><Relationship Id="rId4" Type="http://schemas.openxmlformats.org/officeDocument/2006/relationships/hyperlink" Target="https://ktc.mosreg.ru/download/document/13762272" TargetMode="External"/><Relationship Id="rId9" Type="http://schemas.openxmlformats.org/officeDocument/2006/relationships/hyperlink" Target="https://ktc.mosreg.ru/download/document/13846789" TargetMode="External"/><Relationship Id="rId14" Type="http://schemas.openxmlformats.org/officeDocument/2006/relationships/hyperlink" Target="https://ktc.mosreg.ru/download/document/13751632" TargetMode="External"/><Relationship Id="rId22" Type="http://schemas.openxmlformats.org/officeDocument/2006/relationships/hyperlink" Target="https://ktc.mosreg.ru/download/document/13751632" TargetMode="External"/><Relationship Id="rId27" Type="http://schemas.openxmlformats.org/officeDocument/2006/relationships/hyperlink" Target="https://ktc.mosreg.ru/download/document/14269209"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zoomScale="80" zoomScaleNormal="80" workbookViewId="0">
      <selection activeCell="B21" sqref="B21:B22"/>
    </sheetView>
  </sheetViews>
  <sheetFormatPr defaultColWidth="9.140625" defaultRowHeight="15.75" x14ac:dyDescent="0.25"/>
  <cols>
    <col min="1" max="1" width="6" style="1" customWidth="1"/>
    <col min="2" max="2" width="46.140625" style="11" customWidth="1"/>
    <col min="3" max="3" width="29.5703125" style="11" customWidth="1"/>
    <col min="4" max="4" width="13.85546875" style="13" customWidth="1"/>
    <col min="5" max="5" width="14.85546875" style="13" customWidth="1"/>
    <col min="6" max="6" width="21" style="16" customWidth="1"/>
    <col min="7" max="7" width="25.5703125" style="1" customWidth="1"/>
    <col min="8" max="8" width="14.28515625" style="1" customWidth="1"/>
    <col min="9" max="9" width="23.5703125" style="1" customWidth="1"/>
    <col min="10" max="16384" width="9.140625" style="5"/>
  </cols>
  <sheetData>
    <row r="1" spans="1:9" ht="25.5" x14ac:dyDescent="0.25">
      <c r="A1" s="59" t="s">
        <v>19</v>
      </c>
      <c r="B1" s="59"/>
      <c r="C1" s="59"/>
      <c r="D1" s="59"/>
      <c r="E1" s="59"/>
      <c r="F1" s="59"/>
      <c r="G1" s="59"/>
    </row>
    <row r="2" spans="1:9" ht="18.75" customHeight="1" x14ac:dyDescent="0.25">
      <c r="B2" s="60" t="s">
        <v>0</v>
      </c>
      <c r="C2" s="60"/>
      <c r="D2" s="60"/>
      <c r="E2" s="60"/>
      <c r="F2" s="60"/>
      <c r="G2" s="60"/>
    </row>
    <row r="3" spans="1:9" x14ac:dyDescent="0.25">
      <c r="A3" s="54" t="s">
        <v>1</v>
      </c>
      <c r="B3" s="54" t="s">
        <v>15</v>
      </c>
      <c r="C3" s="19" t="s">
        <v>10</v>
      </c>
      <c r="D3" s="55" t="s">
        <v>20</v>
      </c>
      <c r="E3" s="55"/>
      <c r="F3" s="56" t="s">
        <v>2</v>
      </c>
      <c r="G3" s="54" t="s">
        <v>3</v>
      </c>
    </row>
    <row r="4" spans="1:9" ht="28.5" x14ac:dyDescent="0.25">
      <c r="A4" s="54"/>
      <c r="B4" s="54"/>
      <c r="C4" s="19" t="s">
        <v>4</v>
      </c>
      <c r="D4" s="58" t="s">
        <v>16</v>
      </c>
      <c r="E4" s="58"/>
      <c r="F4" s="56"/>
      <c r="G4" s="54"/>
      <c r="H4" s="2"/>
    </row>
    <row r="5" spans="1:9" ht="31.5" x14ac:dyDescent="0.25">
      <c r="A5" s="49">
        <v>1</v>
      </c>
      <c r="B5" s="52" t="s">
        <v>21</v>
      </c>
      <c r="C5" s="14" t="s">
        <v>5</v>
      </c>
      <c r="D5" s="51">
        <v>2063.6999999999998</v>
      </c>
      <c r="E5" s="51"/>
      <c r="F5" s="53" t="s">
        <v>22</v>
      </c>
      <c r="G5" s="62" t="s">
        <v>23</v>
      </c>
      <c r="H5" s="2"/>
      <c r="I5" s="22"/>
    </row>
    <row r="6" spans="1:9" x14ac:dyDescent="0.25">
      <c r="A6" s="49"/>
      <c r="B6" s="52"/>
      <c r="C6" s="14" t="s">
        <v>6</v>
      </c>
      <c r="D6" s="51">
        <f>D5*1.2</f>
        <v>2476.4399999999996</v>
      </c>
      <c r="E6" s="51"/>
      <c r="F6" s="53"/>
      <c r="G6" s="63"/>
      <c r="H6" s="2"/>
    </row>
    <row r="7" spans="1:9" ht="35.25" customHeight="1" x14ac:dyDescent="0.25">
      <c r="A7" s="49">
        <v>2</v>
      </c>
      <c r="B7" s="52" t="s">
        <v>50</v>
      </c>
      <c r="C7" s="14" t="s">
        <v>5</v>
      </c>
      <c r="D7" s="51">
        <v>2280.29</v>
      </c>
      <c r="E7" s="51"/>
      <c r="F7" s="53" t="s">
        <v>22</v>
      </c>
      <c r="G7" s="63"/>
      <c r="H7" s="2"/>
    </row>
    <row r="8" spans="1:9" ht="33.75" customHeight="1" x14ac:dyDescent="0.25">
      <c r="A8" s="49"/>
      <c r="B8" s="52"/>
      <c r="C8" s="14" t="s">
        <v>6</v>
      </c>
      <c r="D8" s="51">
        <f>D7*1.2</f>
        <v>2736.348</v>
      </c>
      <c r="E8" s="51"/>
      <c r="F8" s="53"/>
      <c r="G8" s="63"/>
      <c r="H8" s="2"/>
    </row>
    <row r="9" spans="1:9" ht="31.5" x14ac:dyDescent="0.25">
      <c r="A9" s="49">
        <v>3</v>
      </c>
      <c r="B9" s="52" t="s">
        <v>25</v>
      </c>
      <c r="C9" s="14" t="s">
        <v>5</v>
      </c>
      <c r="D9" s="51">
        <v>1794.95</v>
      </c>
      <c r="E9" s="51"/>
      <c r="F9" s="53" t="s">
        <v>22</v>
      </c>
      <c r="G9" s="63"/>
      <c r="H9" s="2"/>
    </row>
    <row r="10" spans="1:9" ht="27.75" customHeight="1" x14ac:dyDescent="0.25">
      <c r="A10" s="49"/>
      <c r="B10" s="52"/>
      <c r="C10" s="14" t="s">
        <v>6</v>
      </c>
      <c r="D10" s="51">
        <f>D9*1.2</f>
        <v>2153.94</v>
      </c>
      <c r="E10" s="51"/>
      <c r="F10" s="53"/>
      <c r="G10" s="63"/>
      <c r="H10" s="2"/>
    </row>
    <row r="11" spans="1:9" ht="31.5" x14ac:dyDescent="0.25">
      <c r="A11" s="49">
        <v>4</v>
      </c>
      <c r="B11" s="52" t="s">
        <v>51</v>
      </c>
      <c r="C11" s="14" t="s">
        <v>5</v>
      </c>
      <c r="D11" s="51">
        <v>1794.95</v>
      </c>
      <c r="E11" s="51"/>
      <c r="F11" s="53" t="s">
        <v>22</v>
      </c>
      <c r="G11" s="63"/>
      <c r="H11" s="2"/>
    </row>
    <row r="12" spans="1:9" ht="22.5" customHeight="1" x14ac:dyDescent="0.25">
      <c r="A12" s="49"/>
      <c r="B12" s="52"/>
      <c r="C12" s="14" t="s">
        <v>6</v>
      </c>
      <c r="D12" s="51">
        <v>1493</v>
      </c>
      <c r="E12" s="51"/>
      <c r="F12" s="53"/>
      <c r="G12" s="63"/>
      <c r="H12" s="2"/>
    </row>
    <row r="13" spans="1:9" ht="131.25" customHeight="1" x14ac:dyDescent="0.25">
      <c r="A13" s="49">
        <v>5</v>
      </c>
      <c r="B13" s="52" t="s">
        <v>54</v>
      </c>
      <c r="C13" s="14" t="s">
        <v>5</v>
      </c>
      <c r="D13" s="51">
        <v>2127.11</v>
      </c>
      <c r="E13" s="51"/>
      <c r="F13" s="53" t="s">
        <v>22</v>
      </c>
      <c r="G13" s="63"/>
      <c r="H13" s="2"/>
    </row>
    <row r="14" spans="1:9" ht="165" customHeight="1" x14ac:dyDescent="0.25">
      <c r="A14" s="49"/>
      <c r="B14" s="52"/>
      <c r="C14" s="14" t="s">
        <v>6</v>
      </c>
      <c r="D14" s="51">
        <f>D13*1.2</f>
        <v>2552.5320000000002</v>
      </c>
      <c r="E14" s="51"/>
      <c r="F14" s="53"/>
      <c r="G14" s="63"/>
      <c r="H14" s="2"/>
    </row>
    <row r="15" spans="1:9" ht="42" customHeight="1" x14ac:dyDescent="0.25">
      <c r="A15" s="49">
        <v>6</v>
      </c>
      <c r="B15" s="52" t="s">
        <v>49</v>
      </c>
      <c r="C15" s="14" t="s">
        <v>5</v>
      </c>
      <c r="D15" s="51">
        <v>2127.11</v>
      </c>
      <c r="E15" s="51"/>
      <c r="F15" s="53" t="s">
        <v>22</v>
      </c>
      <c r="G15" s="63"/>
      <c r="H15" s="2"/>
    </row>
    <row r="16" spans="1:9" ht="36.75" customHeight="1" x14ac:dyDescent="0.25">
      <c r="A16" s="49"/>
      <c r="B16" s="52"/>
      <c r="C16" s="14" t="s">
        <v>6</v>
      </c>
      <c r="D16" s="51">
        <v>1727.4</v>
      </c>
      <c r="E16" s="51"/>
      <c r="F16" s="53"/>
      <c r="G16" s="63"/>
      <c r="H16" s="2"/>
    </row>
    <row r="17" spans="1:9" ht="78" customHeight="1" x14ac:dyDescent="0.25">
      <c r="A17" s="49">
        <v>7</v>
      </c>
      <c r="B17" s="52" t="s">
        <v>55</v>
      </c>
      <c r="C17" s="14" t="s">
        <v>5</v>
      </c>
      <c r="D17" s="51">
        <v>1843.51</v>
      </c>
      <c r="E17" s="51"/>
      <c r="F17" s="53" t="s">
        <v>22</v>
      </c>
      <c r="G17" s="63"/>
      <c r="H17" s="2"/>
    </row>
    <row r="18" spans="1:9" ht="144.75" customHeight="1" x14ac:dyDescent="0.25">
      <c r="A18" s="49"/>
      <c r="B18" s="52"/>
      <c r="C18" s="14" t="s">
        <v>6</v>
      </c>
      <c r="D18" s="51">
        <f>D17*1.2</f>
        <v>2212.212</v>
      </c>
      <c r="E18" s="51"/>
      <c r="F18" s="53"/>
      <c r="G18" s="63"/>
      <c r="H18" s="2"/>
    </row>
    <row r="19" spans="1:9" ht="60.75" customHeight="1" x14ac:dyDescent="0.25">
      <c r="A19" s="49">
        <v>8</v>
      </c>
      <c r="B19" s="52" t="s">
        <v>61</v>
      </c>
      <c r="C19" s="14" t="s">
        <v>5</v>
      </c>
      <c r="D19" s="51">
        <v>2202.6999999999998</v>
      </c>
      <c r="E19" s="51"/>
      <c r="F19" s="53" t="s">
        <v>22</v>
      </c>
      <c r="G19" s="63"/>
      <c r="H19" s="2"/>
      <c r="I19" s="22"/>
    </row>
    <row r="20" spans="1:9" ht="45.6" customHeight="1" x14ac:dyDescent="0.25">
      <c r="A20" s="49"/>
      <c r="B20" s="52"/>
      <c r="C20" s="14" t="s">
        <v>6</v>
      </c>
      <c r="D20" s="51">
        <f>D19*1.2</f>
        <v>2643.24</v>
      </c>
      <c r="E20" s="51"/>
      <c r="F20" s="53"/>
      <c r="G20" s="63"/>
      <c r="H20" s="2"/>
    </row>
    <row r="21" spans="1:9" ht="31.5" x14ac:dyDescent="0.25">
      <c r="A21" s="49">
        <v>9</v>
      </c>
      <c r="B21" s="52" t="s">
        <v>24</v>
      </c>
      <c r="C21" s="14" t="s">
        <v>5</v>
      </c>
      <c r="D21" s="51">
        <v>2202.6999999999998</v>
      </c>
      <c r="E21" s="51"/>
      <c r="F21" s="53" t="s">
        <v>22</v>
      </c>
      <c r="G21" s="63"/>
      <c r="H21" s="2"/>
      <c r="I21" s="22"/>
    </row>
    <row r="22" spans="1:9" ht="33.75" customHeight="1" x14ac:dyDescent="0.25">
      <c r="A22" s="49"/>
      <c r="B22" s="52"/>
      <c r="C22" s="14" t="s">
        <v>6</v>
      </c>
      <c r="D22" s="51">
        <v>2093.1999999999998</v>
      </c>
      <c r="E22" s="51"/>
      <c r="F22" s="53"/>
      <c r="G22" s="63"/>
      <c r="H22" s="2"/>
    </row>
    <row r="23" spans="1:9" ht="45" customHeight="1" x14ac:dyDescent="0.25">
      <c r="A23" s="49">
        <v>10</v>
      </c>
      <c r="B23" s="52" t="s">
        <v>27</v>
      </c>
      <c r="C23" s="14" t="s">
        <v>5</v>
      </c>
      <c r="D23" s="51">
        <v>2202.6999999999998</v>
      </c>
      <c r="E23" s="51"/>
      <c r="F23" s="53" t="s">
        <v>22</v>
      </c>
      <c r="G23" s="63"/>
      <c r="H23" s="2"/>
      <c r="I23" s="22"/>
    </row>
    <row r="24" spans="1:9" ht="45" customHeight="1" x14ac:dyDescent="0.25">
      <c r="A24" s="49"/>
      <c r="B24" s="52"/>
      <c r="C24" s="14" t="s">
        <v>6</v>
      </c>
      <c r="D24" s="51">
        <v>1926.16</v>
      </c>
      <c r="E24" s="51"/>
      <c r="F24" s="53"/>
      <c r="G24" s="63"/>
      <c r="H24" s="2"/>
    </row>
    <row r="25" spans="1:9" ht="31.5" x14ac:dyDescent="0.25">
      <c r="A25" s="49">
        <v>11</v>
      </c>
      <c r="B25" s="52" t="s">
        <v>26</v>
      </c>
      <c r="C25" s="14" t="s">
        <v>5</v>
      </c>
      <c r="D25" s="51">
        <v>1896.22</v>
      </c>
      <c r="E25" s="51"/>
      <c r="F25" s="53" t="s">
        <v>22</v>
      </c>
      <c r="G25" s="23"/>
      <c r="H25" s="2"/>
      <c r="I25" s="22"/>
    </row>
    <row r="26" spans="1:9" ht="52.5" customHeight="1" x14ac:dyDescent="0.25">
      <c r="A26" s="49"/>
      <c r="B26" s="52"/>
      <c r="C26" s="14" t="s">
        <v>6</v>
      </c>
      <c r="D26" s="51">
        <f>D25*1.2</f>
        <v>2275.4639999999999</v>
      </c>
      <c r="E26" s="51"/>
      <c r="F26" s="53"/>
      <c r="G26" s="23"/>
      <c r="H26" s="2"/>
    </row>
    <row r="27" spans="1:9" ht="18.75" customHeight="1" x14ac:dyDescent="0.25">
      <c r="A27" s="57" t="s">
        <v>7</v>
      </c>
      <c r="B27" s="57"/>
      <c r="C27" s="57"/>
      <c r="D27" s="57"/>
      <c r="E27" s="57"/>
      <c r="F27" s="57"/>
      <c r="G27" s="57"/>
      <c r="H27" s="2"/>
    </row>
    <row r="28" spans="1:9" x14ac:dyDescent="0.25">
      <c r="A28" s="54" t="s">
        <v>1</v>
      </c>
      <c r="B28" s="54" t="s">
        <v>15</v>
      </c>
      <c r="C28" s="19" t="s">
        <v>10</v>
      </c>
      <c r="D28" s="55" t="str">
        <f>D3</f>
        <v>с 14.12.2021 по 31.12.2021</v>
      </c>
      <c r="E28" s="55"/>
      <c r="F28" s="56" t="s">
        <v>2</v>
      </c>
      <c r="G28" s="54" t="s">
        <v>3</v>
      </c>
      <c r="H28" s="2"/>
    </row>
    <row r="29" spans="1:9" ht="28.5" x14ac:dyDescent="0.25">
      <c r="A29" s="54"/>
      <c r="B29" s="54"/>
      <c r="C29" s="19" t="s">
        <v>4</v>
      </c>
      <c r="D29" s="61" t="s">
        <v>8</v>
      </c>
      <c r="E29" s="61"/>
      <c r="F29" s="56"/>
      <c r="G29" s="54"/>
      <c r="H29" s="2"/>
    </row>
    <row r="30" spans="1:9" ht="15.75" customHeight="1" x14ac:dyDescent="0.25">
      <c r="A30" s="49">
        <v>1</v>
      </c>
      <c r="B30" s="67" t="s">
        <v>29</v>
      </c>
      <c r="C30" s="14" t="s">
        <v>9</v>
      </c>
      <c r="D30" s="51">
        <v>20.93</v>
      </c>
      <c r="E30" s="51"/>
      <c r="F30" s="53" t="s">
        <v>22</v>
      </c>
      <c r="G30" s="64" t="s">
        <v>23</v>
      </c>
      <c r="H30" s="2"/>
    </row>
    <row r="31" spans="1:9" x14ac:dyDescent="0.25">
      <c r="A31" s="49"/>
      <c r="B31" s="67"/>
      <c r="C31" s="14" t="s">
        <v>6</v>
      </c>
      <c r="D31" s="68">
        <f>D30*1.2</f>
        <v>25.116</v>
      </c>
      <c r="E31" s="68"/>
      <c r="F31" s="53"/>
      <c r="G31" s="65"/>
      <c r="H31" s="2"/>
    </row>
    <row r="32" spans="1:9" x14ac:dyDescent="0.25">
      <c r="A32" s="49">
        <v>2</v>
      </c>
      <c r="B32" s="67" t="s">
        <v>52</v>
      </c>
      <c r="C32" s="14" t="s">
        <v>9</v>
      </c>
      <c r="D32" s="51">
        <v>14.42</v>
      </c>
      <c r="E32" s="51"/>
      <c r="F32" s="53" t="s">
        <v>22</v>
      </c>
      <c r="G32" s="65"/>
    </row>
    <row r="33" spans="1:9" x14ac:dyDescent="0.25">
      <c r="A33" s="49"/>
      <c r="B33" s="67"/>
      <c r="C33" s="14" t="s">
        <v>6</v>
      </c>
      <c r="D33" s="68">
        <f>D32*1.2</f>
        <v>17.303999999999998</v>
      </c>
      <c r="E33" s="68"/>
      <c r="F33" s="53"/>
      <c r="G33" s="65"/>
    </row>
    <row r="34" spans="1:9" x14ac:dyDescent="0.25">
      <c r="A34" s="49">
        <v>3</v>
      </c>
      <c r="B34" s="67" t="s">
        <v>44</v>
      </c>
      <c r="C34" s="14" t="s">
        <v>9</v>
      </c>
      <c r="D34" s="51">
        <v>30.82</v>
      </c>
      <c r="E34" s="51"/>
      <c r="F34" s="53" t="s">
        <v>22</v>
      </c>
      <c r="G34" s="65"/>
    </row>
    <row r="35" spans="1:9" x14ac:dyDescent="0.25">
      <c r="A35" s="49"/>
      <c r="B35" s="67"/>
      <c r="C35" s="14" t="s">
        <v>6</v>
      </c>
      <c r="D35" s="68">
        <f>D34*1.2</f>
        <v>36.984000000000002</v>
      </c>
      <c r="E35" s="68"/>
      <c r="F35" s="53"/>
      <c r="G35" s="65"/>
    </row>
    <row r="36" spans="1:9" ht="31.5" x14ac:dyDescent="0.25">
      <c r="A36" s="49">
        <v>4</v>
      </c>
      <c r="B36" s="52" t="s">
        <v>31</v>
      </c>
      <c r="C36" s="14" t="s">
        <v>5</v>
      </c>
      <c r="D36" s="51">
        <v>18.45</v>
      </c>
      <c r="E36" s="51"/>
      <c r="F36" s="53" t="s">
        <v>22</v>
      </c>
      <c r="G36" s="65"/>
      <c r="H36" s="2"/>
    </row>
    <row r="37" spans="1:9" x14ac:dyDescent="0.25">
      <c r="A37" s="49"/>
      <c r="B37" s="52"/>
      <c r="C37" s="14" t="s">
        <v>6</v>
      </c>
      <c r="D37" s="51">
        <f>D36*1.2</f>
        <v>22.139999999999997</v>
      </c>
      <c r="E37" s="51"/>
      <c r="F37" s="53"/>
      <c r="G37" s="65"/>
      <c r="H37" s="2"/>
    </row>
    <row r="38" spans="1:9" ht="31.5" x14ac:dyDescent="0.25">
      <c r="A38" s="49">
        <v>5</v>
      </c>
      <c r="B38" s="52" t="s">
        <v>32</v>
      </c>
      <c r="C38" s="14" t="s">
        <v>5</v>
      </c>
      <c r="D38" s="51">
        <v>18.63</v>
      </c>
      <c r="E38" s="51"/>
      <c r="F38" s="53" t="s">
        <v>22</v>
      </c>
      <c r="G38" s="65"/>
      <c r="H38" s="2"/>
      <c r="I38" s="22"/>
    </row>
    <row r="39" spans="1:9" x14ac:dyDescent="0.25">
      <c r="A39" s="49"/>
      <c r="B39" s="52"/>
      <c r="C39" s="14" t="s">
        <v>6</v>
      </c>
      <c r="D39" s="51">
        <f>D38*1.2</f>
        <v>22.355999999999998</v>
      </c>
      <c r="E39" s="51"/>
      <c r="F39" s="53"/>
      <c r="G39" s="65"/>
      <c r="H39" s="2"/>
    </row>
    <row r="40" spans="1:9" ht="31.5" x14ac:dyDescent="0.25">
      <c r="A40" s="49">
        <v>6</v>
      </c>
      <c r="B40" s="52" t="s">
        <v>38</v>
      </c>
      <c r="C40" s="14" t="s">
        <v>5</v>
      </c>
      <c r="D40" s="51">
        <v>24.15</v>
      </c>
      <c r="E40" s="51"/>
      <c r="F40" s="53" t="s">
        <v>22</v>
      </c>
      <c r="G40" s="65"/>
      <c r="H40" s="2"/>
      <c r="I40" s="22"/>
    </row>
    <row r="41" spans="1:9" x14ac:dyDescent="0.25">
      <c r="A41" s="49"/>
      <c r="B41" s="52"/>
      <c r="C41" s="14" t="s">
        <v>6</v>
      </c>
      <c r="D41" s="51">
        <f>D40*1.2</f>
        <v>28.979999999999997</v>
      </c>
      <c r="E41" s="51"/>
      <c r="F41" s="53"/>
      <c r="G41" s="65"/>
      <c r="H41" s="2"/>
    </row>
    <row r="42" spans="1:9" ht="27" customHeight="1" x14ac:dyDescent="0.25">
      <c r="A42" s="49">
        <v>7</v>
      </c>
      <c r="B42" s="67" t="s">
        <v>45</v>
      </c>
      <c r="C42" s="14" t="s">
        <v>9</v>
      </c>
      <c r="D42" s="69">
        <v>24.38</v>
      </c>
      <c r="E42" s="69"/>
      <c r="F42" s="53" t="s">
        <v>22</v>
      </c>
      <c r="G42" s="65"/>
    </row>
    <row r="43" spans="1:9" ht="24" customHeight="1" x14ac:dyDescent="0.25">
      <c r="A43" s="49"/>
      <c r="B43" s="67"/>
      <c r="C43" s="14" t="s">
        <v>6</v>
      </c>
      <c r="D43" s="68">
        <f>D42*1.2</f>
        <v>29.255999999999997</v>
      </c>
      <c r="E43" s="68"/>
      <c r="F43" s="53"/>
      <c r="G43" s="65"/>
    </row>
    <row r="44" spans="1:9" ht="31.5" x14ac:dyDescent="0.25">
      <c r="A44" s="49">
        <v>8</v>
      </c>
      <c r="B44" s="52" t="s">
        <v>46</v>
      </c>
      <c r="C44" s="14" t="s">
        <v>5</v>
      </c>
      <c r="D44" s="51">
        <v>18.93</v>
      </c>
      <c r="E44" s="51"/>
      <c r="F44" s="53" t="s">
        <v>22</v>
      </c>
      <c r="G44" s="65"/>
      <c r="H44" s="2"/>
    </row>
    <row r="45" spans="1:9" x14ac:dyDescent="0.25">
      <c r="A45" s="49"/>
      <c r="B45" s="52"/>
      <c r="C45" s="14" t="s">
        <v>6</v>
      </c>
      <c r="D45" s="51">
        <f>D44*1.2</f>
        <v>22.715999999999998</v>
      </c>
      <c r="E45" s="51"/>
      <c r="F45" s="53"/>
      <c r="G45" s="65"/>
      <c r="H45" s="2"/>
    </row>
    <row r="46" spans="1:9" ht="31.5" x14ac:dyDescent="0.25">
      <c r="A46" s="49">
        <v>9</v>
      </c>
      <c r="B46" s="52" t="s">
        <v>30</v>
      </c>
      <c r="C46" s="14" t="s">
        <v>5</v>
      </c>
      <c r="D46" s="51">
        <v>24.09</v>
      </c>
      <c r="E46" s="51"/>
      <c r="F46" s="53" t="s">
        <v>22</v>
      </c>
      <c r="G46" s="65"/>
      <c r="H46" s="2"/>
    </row>
    <row r="47" spans="1:9" x14ac:dyDescent="0.25">
      <c r="A47" s="49"/>
      <c r="B47" s="52"/>
      <c r="C47" s="14" t="s">
        <v>6</v>
      </c>
      <c r="D47" s="51">
        <f>D46*1.2</f>
        <v>28.907999999999998</v>
      </c>
      <c r="E47" s="51"/>
      <c r="F47" s="53"/>
      <c r="G47" s="65"/>
      <c r="H47" s="2"/>
    </row>
    <row r="48" spans="1:9" ht="31.5" x14ac:dyDescent="0.25">
      <c r="A48" s="49">
        <v>10</v>
      </c>
      <c r="B48" s="52" t="s">
        <v>34</v>
      </c>
      <c r="C48" s="14" t="s">
        <v>5</v>
      </c>
      <c r="D48" s="51">
        <v>24.61</v>
      </c>
      <c r="E48" s="51"/>
      <c r="F48" s="53" t="s">
        <v>22</v>
      </c>
      <c r="G48" s="65"/>
      <c r="H48" s="2"/>
      <c r="I48" s="22"/>
    </row>
    <row r="49" spans="1:9" x14ac:dyDescent="0.25">
      <c r="A49" s="49"/>
      <c r="B49" s="52"/>
      <c r="C49" s="14" t="s">
        <v>6</v>
      </c>
      <c r="D49" s="51">
        <f>D48*1.2</f>
        <v>29.531999999999996</v>
      </c>
      <c r="E49" s="51"/>
      <c r="F49" s="53"/>
      <c r="G49" s="65"/>
      <c r="H49" s="2"/>
    </row>
    <row r="50" spans="1:9" ht="31.5" x14ac:dyDescent="0.25">
      <c r="A50" s="49">
        <v>11</v>
      </c>
      <c r="B50" s="52" t="s">
        <v>33</v>
      </c>
      <c r="C50" s="14" t="s">
        <v>5</v>
      </c>
      <c r="D50" s="51">
        <v>26.51</v>
      </c>
      <c r="E50" s="51"/>
      <c r="F50" s="53" t="s">
        <v>22</v>
      </c>
      <c r="G50" s="65"/>
      <c r="H50" s="2"/>
      <c r="I50" s="22"/>
    </row>
    <row r="51" spans="1:9" x14ac:dyDescent="0.25">
      <c r="A51" s="49"/>
      <c r="B51" s="52"/>
      <c r="C51" s="14" t="s">
        <v>6</v>
      </c>
      <c r="D51" s="51">
        <f>D50*1.2</f>
        <v>31.812000000000001</v>
      </c>
      <c r="E51" s="51"/>
      <c r="F51" s="53"/>
      <c r="G51" s="66"/>
      <c r="H51" s="2"/>
    </row>
    <row r="52" spans="1:9" ht="18.75" customHeight="1" x14ac:dyDescent="0.25">
      <c r="A52" s="57" t="s">
        <v>17</v>
      </c>
      <c r="B52" s="57"/>
      <c r="C52" s="57"/>
      <c r="D52" s="57"/>
      <c r="E52" s="57"/>
      <c r="F52" s="57"/>
      <c r="G52" s="57"/>
      <c r="H52" s="6"/>
      <c r="I52" s="6"/>
    </row>
    <row r="53" spans="1:9" x14ac:dyDescent="0.25">
      <c r="A53" s="54" t="s">
        <v>1</v>
      </c>
      <c r="B53" s="54" t="s">
        <v>15</v>
      </c>
      <c r="C53" s="19" t="s">
        <v>10</v>
      </c>
      <c r="D53" s="55" t="str">
        <f>D3</f>
        <v>с 14.12.2021 по 31.12.2021</v>
      </c>
      <c r="E53" s="55"/>
      <c r="F53" s="71" t="s">
        <v>2</v>
      </c>
      <c r="G53" s="72" t="s">
        <v>3</v>
      </c>
      <c r="H53" s="7"/>
      <c r="I53" s="70"/>
    </row>
    <row r="54" spans="1:9" s="9" customFormat="1" ht="38.25" x14ac:dyDescent="0.25">
      <c r="A54" s="54"/>
      <c r="B54" s="54"/>
      <c r="C54" s="54" t="s">
        <v>4</v>
      </c>
      <c r="D54" s="21" t="s">
        <v>11</v>
      </c>
      <c r="E54" s="21" t="s">
        <v>12</v>
      </c>
      <c r="F54" s="71"/>
      <c r="G54" s="72"/>
      <c r="H54" s="8"/>
      <c r="I54" s="70"/>
    </row>
    <row r="55" spans="1:9" s="9" customFormat="1" x14ac:dyDescent="0.25">
      <c r="A55" s="54"/>
      <c r="B55" s="54"/>
      <c r="C55" s="54"/>
      <c r="D55" s="21" t="s">
        <v>13</v>
      </c>
      <c r="E55" s="21" t="s">
        <v>14</v>
      </c>
      <c r="F55" s="71"/>
      <c r="G55" s="72"/>
      <c r="H55" s="8"/>
      <c r="I55" s="17"/>
    </row>
    <row r="56" spans="1:9" ht="31.5" x14ac:dyDescent="0.25">
      <c r="A56" s="49">
        <v>1</v>
      </c>
      <c r="B56" s="52" t="s">
        <v>35</v>
      </c>
      <c r="C56" s="14" t="s">
        <v>5</v>
      </c>
      <c r="D56" s="20">
        <v>20.93</v>
      </c>
      <c r="E56" s="20">
        <f>D5</f>
        <v>2063.6999999999998</v>
      </c>
      <c r="F56" s="51" t="s">
        <v>28</v>
      </c>
      <c r="G56" s="48" t="s">
        <v>23</v>
      </c>
      <c r="H56" s="10"/>
      <c r="I56" s="4"/>
    </row>
    <row r="57" spans="1:9" x14ac:dyDescent="0.25">
      <c r="A57" s="49"/>
      <c r="B57" s="52"/>
      <c r="C57" s="14" t="s">
        <v>6</v>
      </c>
      <c r="D57" s="20">
        <f t="shared" ref="D57:E57" si="0">D56*1.2</f>
        <v>25.116</v>
      </c>
      <c r="E57" s="20">
        <f t="shared" si="0"/>
        <v>2476.4399999999996</v>
      </c>
      <c r="F57" s="51"/>
      <c r="G57" s="48"/>
      <c r="H57" s="10"/>
      <c r="I57" s="4"/>
    </row>
    <row r="58" spans="1:9" ht="36" customHeight="1" x14ac:dyDescent="0.25">
      <c r="A58" s="49">
        <v>2</v>
      </c>
      <c r="B58" s="52" t="s">
        <v>36</v>
      </c>
      <c r="C58" s="14" t="s">
        <v>5</v>
      </c>
      <c r="D58" s="20">
        <v>21.22</v>
      </c>
      <c r="E58" s="20">
        <f>E56</f>
        <v>2063.6999999999998</v>
      </c>
      <c r="F58" s="51" t="s">
        <v>28</v>
      </c>
      <c r="G58" s="48"/>
      <c r="H58" s="10"/>
      <c r="I58" s="4"/>
    </row>
    <row r="59" spans="1:9" ht="40.5" customHeight="1" x14ac:dyDescent="0.25">
      <c r="A59" s="49"/>
      <c r="B59" s="52"/>
      <c r="C59" s="14" t="s">
        <v>6</v>
      </c>
      <c r="D59" s="20">
        <f t="shared" ref="D59:E59" si="1">D58*1.2</f>
        <v>25.463999999999999</v>
      </c>
      <c r="E59" s="20">
        <f t="shared" si="1"/>
        <v>2476.4399999999996</v>
      </c>
      <c r="F59" s="51"/>
      <c r="G59" s="48"/>
      <c r="H59" s="10"/>
      <c r="I59" s="4"/>
    </row>
    <row r="60" spans="1:9" ht="43.5" customHeight="1" x14ac:dyDescent="0.25">
      <c r="A60" s="49">
        <v>3</v>
      </c>
      <c r="B60" s="52" t="s">
        <v>53</v>
      </c>
      <c r="C60" s="14" t="s">
        <v>5</v>
      </c>
      <c r="D60" s="20">
        <v>20.98</v>
      </c>
      <c r="E60" s="20">
        <f>D7</f>
        <v>2280.29</v>
      </c>
      <c r="F60" s="51" t="s">
        <v>28</v>
      </c>
      <c r="G60" s="48"/>
      <c r="H60" s="10"/>
      <c r="I60" s="4"/>
    </row>
    <row r="61" spans="1:9" ht="49.5" customHeight="1" x14ac:dyDescent="0.25">
      <c r="A61" s="49"/>
      <c r="B61" s="52"/>
      <c r="C61" s="14" t="s">
        <v>6</v>
      </c>
      <c r="D61" s="20">
        <f t="shared" ref="D61:E61" si="2">D60*1.2</f>
        <v>25.175999999999998</v>
      </c>
      <c r="E61" s="20">
        <f t="shared" si="2"/>
        <v>2736.348</v>
      </c>
      <c r="F61" s="51"/>
      <c r="G61" s="48"/>
      <c r="H61" s="10"/>
      <c r="I61" s="4"/>
    </row>
    <row r="62" spans="1:9" ht="41.25" customHeight="1" x14ac:dyDescent="0.25">
      <c r="A62" s="49">
        <v>4</v>
      </c>
      <c r="B62" s="52" t="s">
        <v>37</v>
      </c>
      <c r="C62" s="14" t="s">
        <v>5</v>
      </c>
      <c r="D62" s="20">
        <v>20.98</v>
      </c>
      <c r="E62" s="20">
        <f>D9</f>
        <v>1794.95</v>
      </c>
      <c r="F62" s="51" t="s">
        <v>28</v>
      </c>
      <c r="G62" s="48"/>
      <c r="H62" s="10"/>
      <c r="I62" s="4"/>
    </row>
    <row r="63" spans="1:9" ht="45" customHeight="1" x14ac:dyDescent="0.25">
      <c r="A63" s="49"/>
      <c r="B63" s="52"/>
      <c r="C63" s="14" t="s">
        <v>6</v>
      </c>
      <c r="D63" s="20">
        <f t="shared" ref="D63:E63" si="3">D62*1.2</f>
        <v>25.175999999999998</v>
      </c>
      <c r="E63" s="20">
        <f t="shared" si="3"/>
        <v>2153.94</v>
      </c>
      <c r="F63" s="51"/>
      <c r="G63" s="48"/>
      <c r="H63" s="10"/>
      <c r="I63" s="4"/>
    </row>
    <row r="64" spans="1:9" ht="101.25" customHeight="1" x14ac:dyDescent="0.25">
      <c r="A64" s="49">
        <v>5</v>
      </c>
      <c r="B64" s="52" t="s">
        <v>56</v>
      </c>
      <c r="C64" s="14" t="s">
        <v>5</v>
      </c>
      <c r="D64" s="20">
        <v>23.9</v>
      </c>
      <c r="E64" s="20">
        <f>D13</f>
        <v>2127.11</v>
      </c>
      <c r="F64" s="51" t="s">
        <v>28</v>
      </c>
      <c r="G64" s="48"/>
      <c r="H64" s="10"/>
      <c r="I64" s="4"/>
    </row>
    <row r="65" spans="1:9" ht="113.25" customHeight="1" x14ac:dyDescent="0.25">
      <c r="A65" s="49"/>
      <c r="B65" s="52"/>
      <c r="C65" s="14" t="s">
        <v>6</v>
      </c>
      <c r="D65" s="20">
        <f t="shared" ref="D65:E65" si="4">D64*1.2</f>
        <v>28.679999999999996</v>
      </c>
      <c r="E65" s="20">
        <f t="shared" si="4"/>
        <v>2552.5320000000002</v>
      </c>
      <c r="F65" s="51"/>
      <c r="G65" s="48"/>
      <c r="H65" s="10"/>
      <c r="I65" s="4"/>
    </row>
    <row r="66" spans="1:9" ht="45.75" customHeight="1" x14ac:dyDescent="0.25">
      <c r="A66" s="49">
        <v>6</v>
      </c>
      <c r="B66" s="52" t="s">
        <v>47</v>
      </c>
      <c r="C66" s="14" t="s">
        <v>5</v>
      </c>
      <c r="D66" s="20">
        <v>23.9</v>
      </c>
      <c r="E66" s="20">
        <f>D15</f>
        <v>2127.11</v>
      </c>
      <c r="F66" s="51" t="s">
        <v>28</v>
      </c>
      <c r="G66" s="48"/>
      <c r="H66" s="10"/>
      <c r="I66" s="4"/>
    </row>
    <row r="67" spans="1:9" ht="63" customHeight="1" x14ac:dyDescent="0.25">
      <c r="A67" s="49"/>
      <c r="B67" s="52"/>
      <c r="C67" s="14" t="s">
        <v>6</v>
      </c>
      <c r="D67" s="20">
        <f t="shared" ref="D67" si="5">D66*1.2</f>
        <v>28.679999999999996</v>
      </c>
      <c r="E67" s="20">
        <f>D16</f>
        <v>1727.4</v>
      </c>
      <c r="F67" s="51"/>
      <c r="G67" s="48"/>
      <c r="H67" s="10"/>
      <c r="I67" s="4"/>
    </row>
    <row r="68" spans="1:9" ht="81.75" customHeight="1" x14ac:dyDescent="0.25">
      <c r="A68" s="49">
        <v>7</v>
      </c>
      <c r="B68" s="52" t="s">
        <v>57</v>
      </c>
      <c r="C68" s="3" t="s">
        <v>5</v>
      </c>
      <c r="D68" s="20">
        <v>29.78</v>
      </c>
      <c r="E68" s="20">
        <f>E64</f>
        <v>2127.11</v>
      </c>
      <c r="F68" s="51" t="s">
        <v>28</v>
      </c>
      <c r="G68" s="48"/>
      <c r="H68" s="10"/>
      <c r="I68" s="4"/>
    </row>
    <row r="69" spans="1:9" ht="138" customHeight="1" x14ac:dyDescent="0.25">
      <c r="A69" s="49"/>
      <c r="B69" s="52"/>
      <c r="C69" s="3" t="s">
        <v>6</v>
      </c>
      <c r="D69" s="20">
        <f t="shared" ref="D69:E69" si="6">D68*1.2</f>
        <v>35.735999999999997</v>
      </c>
      <c r="E69" s="20">
        <f t="shared" si="6"/>
        <v>2552.5320000000002</v>
      </c>
      <c r="F69" s="51"/>
      <c r="G69" s="48"/>
      <c r="H69" s="10"/>
      <c r="I69" s="4"/>
    </row>
    <row r="70" spans="1:9" ht="70.5" customHeight="1" x14ac:dyDescent="0.25">
      <c r="A70" s="49">
        <v>8</v>
      </c>
      <c r="B70" s="52" t="s">
        <v>58</v>
      </c>
      <c r="C70" s="3" t="s">
        <v>5</v>
      </c>
      <c r="D70" s="20">
        <v>23.9</v>
      </c>
      <c r="E70" s="20">
        <f>D17</f>
        <v>1843.51</v>
      </c>
      <c r="F70" s="51" t="s">
        <v>28</v>
      </c>
      <c r="G70" s="48"/>
      <c r="H70" s="10"/>
      <c r="I70" s="4"/>
    </row>
    <row r="71" spans="1:9" ht="114.75" customHeight="1" x14ac:dyDescent="0.25">
      <c r="A71" s="49"/>
      <c r="B71" s="52"/>
      <c r="C71" s="3" t="s">
        <v>6</v>
      </c>
      <c r="D71" s="20">
        <f t="shared" ref="D71:E71" si="7">D70*1.2</f>
        <v>28.679999999999996</v>
      </c>
      <c r="E71" s="20">
        <f t="shared" si="7"/>
        <v>2212.212</v>
      </c>
      <c r="F71" s="51"/>
      <c r="G71" s="48"/>
      <c r="H71" s="10"/>
      <c r="I71" s="4"/>
    </row>
    <row r="72" spans="1:9" ht="73.5" customHeight="1" x14ac:dyDescent="0.25">
      <c r="A72" s="49">
        <v>9</v>
      </c>
      <c r="B72" s="52" t="s">
        <v>59</v>
      </c>
      <c r="C72" s="3" t="s">
        <v>5</v>
      </c>
      <c r="D72" s="20">
        <v>18.399999999999999</v>
      </c>
      <c r="E72" s="20">
        <f>D17</f>
        <v>1843.51</v>
      </c>
      <c r="F72" s="51" t="s">
        <v>28</v>
      </c>
      <c r="G72" s="48"/>
      <c r="H72" s="10"/>
      <c r="I72" s="4"/>
    </row>
    <row r="73" spans="1:9" ht="111.75" customHeight="1" x14ac:dyDescent="0.25">
      <c r="A73" s="49"/>
      <c r="B73" s="52"/>
      <c r="C73" s="3" t="s">
        <v>6</v>
      </c>
      <c r="D73" s="20">
        <f t="shared" ref="D73:E73" si="8">D72*1.2</f>
        <v>22.08</v>
      </c>
      <c r="E73" s="20">
        <f t="shared" si="8"/>
        <v>2212.212</v>
      </c>
      <c r="F73" s="51"/>
      <c r="G73" s="48"/>
      <c r="H73" s="10"/>
      <c r="I73" s="4"/>
    </row>
    <row r="74" spans="1:9" ht="69.75" customHeight="1" x14ac:dyDescent="0.25">
      <c r="A74" s="49">
        <v>10</v>
      </c>
      <c r="B74" s="52" t="s">
        <v>60</v>
      </c>
      <c r="C74" s="14" t="s">
        <v>5</v>
      </c>
      <c r="D74" s="20">
        <v>26.18</v>
      </c>
      <c r="E74" s="20">
        <f>D19</f>
        <v>2202.6999999999998</v>
      </c>
      <c r="F74" s="51" t="s">
        <v>28</v>
      </c>
      <c r="G74" s="48"/>
      <c r="H74" s="2"/>
      <c r="I74" s="22"/>
    </row>
    <row r="75" spans="1:9" ht="63.75" customHeight="1" x14ac:dyDescent="0.25">
      <c r="A75" s="49"/>
      <c r="B75" s="52"/>
      <c r="C75" s="14" t="s">
        <v>6</v>
      </c>
      <c r="D75" s="20">
        <f>D74*1.2</f>
        <v>31.415999999999997</v>
      </c>
      <c r="E75" s="20">
        <f>E74*1.2</f>
        <v>2643.24</v>
      </c>
      <c r="F75" s="51"/>
      <c r="G75" s="48"/>
      <c r="H75" s="2"/>
    </row>
    <row r="76" spans="1:9" ht="61.5" customHeight="1" x14ac:dyDescent="0.25">
      <c r="A76" s="49">
        <v>11</v>
      </c>
      <c r="B76" s="52" t="s">
        <v>43</v>
      </c>
      <c r="C76" s="14" t="s">
        <v>5</v>
      </c>
      <c r="D76" s="20">
        <v>37.69</v>
      </c>
      <c r="E76" s="20">
        <f>E74</f>
        <v>2202.6999999999998</v>
      </c>
      <c r="F76" s="51" t="s">
        <v>28</v>
      </c>
      <c r="G76" s="48"/>
      <c r="H76" s="2"/>
      <c r="I76" s="22"/>
    </row>
    <row r="77" spans="1:9" ht="84.75" customHeight="1" x14ac:dyDescent="0.25">
      <c r="A77" s="49"/>
      <c r="B77" s="52"/>
      <c r="C77" s="14" t="s">
        <v>6</v>
      </c>
      <c r="D77" s="20">
        <f>D76*1.2</f>
        <v>45.227999999999994</v>
      </c>
      <c r="E77" s="20">
        <f>E76*1.2</f>
        <v>2643.24</v>
      </c>
      <c r="F77" s="51"/>
      <c r="G77" s="48"/>
      <c r="H77" s="2"/>
    </row>
    <row r="78" spans="1:9" ht="49.5" customHeight="1" x14ac:dyDescent="0.25">
      <c r="A78" s="49">
        <v>12</v>
      </c>
      <c r="B78" s="52" t="s">
        <v>48</v>
      </c>
      <c r="C78" s="14" t="s">
        <v>5</v>
      </c>
      <c r="D78" s="20">
        <v>25.96</v>
      </c>
      <c r="E78" s="20">
        <f>D19</f>
        <v>2202.6999999999998</v>
      </c>
      <c r="F78" s="51" t="s">
        <v>28</v>
      </c>
      <c r="G78" s="48"/>
      <c r="H78" s="2"/>
      <c r="I78" s="22"/>
    </row>
    <row r="79" spans="1:9" ht="54" customHeight="1" x14ac:dyDescent="0.25">
      <c r="A79" s="49"/>
      <c r="B79" s="52"/>
      <c r="C79" s="14" t="s">
        <v>6</v>
      </c>
      <c r="D79" s="20">
        <f>D78*1.2</f>
        <v>31.152000000000001</v>
      </c>
      <c r="E79" s="20">
        <f>D24</f>
        <v>1926.16</v>
      </c>
      <c r="F79" s="51"/>
      <c r="G79" s="48"/>
      <c r="H79" s="2"/>
    </row>
    <row r="80" spans="1:9" ht="31.5" x14ac:dyDescent="0.25">
      <c r="A80" s="49">
        <v>13</v>
      </c>
      <c r="B80" s="52" t="s">
        <v>39</v>
      </c>
      <c r="C80" s="14" t="s">
        <v>5</v>
      </c>
      <c r="D80" s="20">
        <v>26.18</v>
      </c>
      <c r="E80" s="20">
        <f>D19</f>
        <v>2202.6999999999998</v>
      </c>
      <c r="F80" s="51" t="s">
        <v>28</v>
      </c>
      <c r="G80" s="48"/>
      <c r="H80" s="2"/>
      <c r="I80" s="22"/>
    </row>
    <row r="81" spans="1:9" ht="23.25" customHeight="1" x14ac:dyDescent="0.25">
      <c r="A81" s="49"/>
      <c r="B81" s="52"/>
      <c r="C81" s="14" t="s">
        <v>6</v>
      </c>
      <c r="D81" s="20">
        <f>D80*1.2</f>
        <v>31.415999999999997</v>
      </c>
      <c r="E81" s="20">
        <f>D22</f>
        <v>2093.1999999999998</v>
      </c>
      <c r="F81" s="51"/>
      <c r="G81" s="48"/>
      <c r="H81" s="2"/>
    </row>
    <row r="82" spans="1:9" ht="42.75" customHeight="1" x14ac:dyDescent="0.25">
      <c r="A82" s="49">
        <v>14</v>
      </c>
      <c r="B82" s="52" t="s">
        <v>40</v>
      </c>
      <c r="C82" s="14" t="s">
        <v>5</v>
      </c>
      <c r="D82" s="20">
        <v>26.18</v>
      </c>
      <c r="E82" s="20">
        <f>D25</f>
        <v>1896.22</v>
      </c>
      <c r="F82" s="51" t="s">
        <v>28</v>
      </c>
      <c r="G82" s="48"/>
      <c r="H82" s="2"/>
      <c r="I82" s="22"/>
    </row>
    <row r="83" spans="1:9" ht="43.5" customHeight="1" x14ac:dyDescent="0.25">
      <c r="A83" s="49"/>
      <c r="B83" s="52"/>
      <c r="C83" s="14" t="s">
        <v>6</v>
      </c>
      <c r="D83" s="20">
        <f>D82*1.2</f>
        <v>31.415999999999997</v>
      </c>
      <c r="E83" s="20">
        <f>E82*1.2</f>
        <v>2275.4639999999999</v>
      </c>
      <c r="F83" s="51"/>
      <c r="G83" s="48"/>
      <c r="H83" s="2"/>
    </row>
    <row r="84" spans="1:9" ht="18.75" customHeight="1" x14ac:dyDescent="0.25">
      <c r="A84" s="57" t="s">
        <v>18</v>
      </c>
      <c r="B84" s="57"/>
      <c r="C84" s="57"/>
      <c r="D84" s="57"/>
      <c r="E84" s="57"/>
      <c r="F84" s="57"/>
      <c r="G84" s="57"/>
      <c r="H84" s="6"/>
      <c r="I84" s="6"/>
    </row>
    <row r="85" spans="1:9" ht="18.75" x14ac:dyDescent="0.25">
      <c r="A85" s="54" t="s">
        <v>1</v>
      </c>
      <c r="B85" s="54" t="s">
        <v>15</v>
      </c>
      <c r="C85" s="19" t="s">
        <v>10</v>
      </c>
      <c r="D85" s="55" t="str">
        <f>D3</f>
        <v>с 14.12.2021 по 31.12.2021</v>
      </c>
      <c r="E85" s="55"/>
      <c r="F85" s="56" t="s">
        <v>2</v>
      </c>
      <c r="G85" s="54" t="s">
        <v>3</v>
      </c>
      <c r="H85" s="6"/>
      <c r="I85" s="6"/>
    </row>
    <row r="86" spans="1:9" s="9" customFormat="1" ht="38.25" x14ac:dyDescent="0.25">
      <c r="A86" s="54"/>
      <c r="B86" s="54"/>
      <c r="C86" s="54" t="s">
        <v>4</v>
      </c>
      <c r="D86" s="21" t="s">
        <v>11</v>
      </c>
      <c r="E86" s="21" t="s">
        <v>12</v>
      </c>
      <c r="F86" s="56"/>
      <c r="G86" s="54"/>
      <c r="H86" s="8"/>
      <c r="I86" s="17"/>
    </row>
    <row r="87" spans="1:9" s="9" customFormat="1" x14ac:dyDescent="0.25">
      <c r="A87" s="54"/>
      <c r="B87" s="54"/>
      <c r="C87" s="54"/>
      <c r="D87" s="21" t="s">
        <v>13</v>
      </c>
      <c r="E87" s="21" t="s">
        <v>14</v>
      </c>
      <c r="F87" s="56"/>
      <c r="G87" s="54"/>
      <c r="H87" s="8"/>
      <c r="I87" s="17"/>
    </row>
    <row r="88" spans="1:9" ht="31.5" customHeight="1" x14ac:dyDescent="0.25">
      <c r="A88" s="49">
        <v>1</v>
      </c>
      <c r="B88" s="52" t="s">
        <v>42</v>
      </c>
      <c r="C88" s="3" t="s">
        <v>5</v>
      </c>
      <c r="D88" s="18">
        <f>D30</f>
        <v>20.93</v>
      </c>
      <c r="E88" s="18">
        <f>D5</f>
        <v>2063.6999999999998</v>
      </c>
      <c r="F88" s="51" t="s">
        <v>28</v>
      </c>
      <c r="G88" s="48" t="s">
        <v>23</v>
      </c>
      <c r="H88" s="10"/>
      <c r="I88" s="4"/>
    </row>
    <row r="89" spans="1:9" x14ac:dyDescent="0.25">
      <c r="A89" s="49"/>
      <c r="B89" s="52"/>
      <c r="C89" s="3" t="s">
        <v>6</v>
      </c>
      <c r="D89" s="18">
        <f t="shared" ref="D89:E89" si="9">D88*1.2</f>
        <v>25.116</v>
      </c>
      <c r="E89" s="18">
        <f t="shared" si="9"/>
        <v>2476.4399999999996</v>
      </c>
      <c r="F89" s="51"/>
      <c r="G89" s="48"/>
      <c r="H89" s="10"/>
      <c r="I89" s="4"/>
    </row>
    <row r="90" spans="1:9" ht="31.5" x14ac:dyDescent="0.25">
      <c r="A90" s="49">
        <v>2</v>
      </c>
      <c r="B90" s="52" t="s">
        <v>41</v>
      </c>
      <c r="C90" s="3" t="s">
        <v>5</v>
      </c>
      <c r="D90" s="18">
        <f>D32</f>
        <v>14.42</v>
      </c>
      <c r="E90" s="18">
        <f>D11</f>
        <v>1794.95</v>
      </c>
      <c r="F90" s="51" t="s">
        <v>28</v>
      </c>
      <c r="G90" s="48"/>
      <c r="H90" s="10"/>
      <c r="I90" s="4"/>
    </row>
    <row r="91" spans="1:9" x14ac:dyDescent="0.25">
      <c r="A91" s="49"/>
      <c r="B91" s="52"/>
      <c r="C91" s="3" t="s">
        <v>6</v>
      </c>
      <c r="D91" s="18">
        <f t="shared" ref="D91" si="10">D90*1.2</f>
        <v>17.303999999999998</v>
      </c>
      <c r="E91" s="18">
        <f>D12</f>
        <v>1493</v>
      </c>
      <c r="F91" s="51"/>
      <c r="G91" s="48"/>
      <c r="H91" s="10"/>
      <c r="I91" s="4"/>
    </row>
    <row r="92" spans="1:9" ht="31.5" x14ac:dyDescent="0.25">
      <c r="A92" s="49">
        <v>3</v>
      </c>
      <c r="B92" s="52" t="s">
        <v>44</v>
      </c>
      <c r="C92" s="3" t="s">
        <v>5</v>
      </c>
      <c r="D92" s="18">
        <f>D34</f>
        <v>30.82</v>
      </c>
      <c r="E92" s="18">
        <f>E64</f>
        <v>2127.11</v>
      </c>
      <c r="F92" s="51" t="s">
        <v>28</v>
      </c>
      <c r="G92" s="48"/>
      <c r="H92" s="10"/>
      <c r="I92" s="4"/>
    </row>
    <row r="93" spans="1:9" x14ac:dyDescent="0.25">
      <c r="A93" s="49"/>
      <c r="B93" s="52"/>
      <c r="C93" s="3" t="s">
        <v>6</v>
      </c>
      <c r="D93" s="18">
        <f>D35</f>
        <v>36.984000000000002</v>
      </c>
      <c r="E93" s="18">
        <f t="shared" ref="E93" si="11">E92*1.2</f>
        <v>2552.5320000000002</v>
      </c>
      <c r="F93" s="51"/>
      <c r="G93" s="48"/>
      <c r="H93" s="10"/>
      <c r="I93" s="4"/>
    </row>
    <row r="94" spans="1:9" ht="31.5" x14ac:dyDescent="0.25">
      <c r="A94" s="49">
        <v>4</v>
      </c>
      <c r="B94" s="50" t="s">
        <v>31</v>
      </c>
      <c r="C94" s="3" t="s">
        <v>5</v>
      </c>
      <c r="D94" s="18">
        <f>D36</f>
        <v>18.45</v>
      </c>
      <c r="E94" s="18">
        <f>E64</f>
        <v>2127.11</v>
      </c>
      <c r="F94" s="51" t="s">
        <v>28</v>
      </c>
      <c r="G94" s="48"/>
      <c r="H94" s="10"/>
      <c r="I94" s="2"/>
    </row>
    <row r="95" spans="1:9" x14ac:dyDescent="0.25">
      <c r="A95" s="49"/>
      <c r="B95" s="50"/>
      <c r="C95" s="3" t="s">
        <v>6</v>
      </c>
      <c r="D95" s="18">
        <f>D94*1.2</f>
        <v>22.139999999999997</v>
      </c>
      <c r="E95" s="18">
        <f>E94*1.2</f>
        <v>2552.5320000000002</v>
      </c>
      <c r="F95" s="51"/>
      <c r="G95" s="48"/>
      <c r="H95" s="10"/>
      <c r="I95" s="2"/>
    </row>
    <row r="96" spans="1:9" ht="31.5" x14ac:dyDescent="0.25">
      <c r="A96" s="49">
        <v>5</v>
      </c>
      <c r="B96" s="50" t="s">
        <v>32</v>
      </c>
      <c r="C96" s="3" t="s">
        <v>5</v>
      </c>
      <c r="D96" s="18">
        <f>D38</f>
        <v>18.63</v>
      </c>
      <c r="E96" s="18">
        <f>E94</f>
        <v>2127.11</v>
      </c>
      <c r="F96" s="51" t="s">
        <v>28</v>
      </c>
      <c r="G96" s="48"/>
      <c r="H96" s="10"/>
      <c r="I96" s="2"/>
    </row>
    <row r="97" spans="1:9" x14ac:dyDescent="0.25">
      <c r="A97" s="49"/>
      <c r="B97" s="50"/>
      <c r="C97" s="3" t="s">
        <v>6</v>
      </c>
      <c r="D97" s="18">
        <f>D96*1.2</f>
        <v>22.355999999999998</v>
      </c>
      <c r="E97" s="18">
        <f>E95</f>
        <v>2552.5320000000002</v>
      </c>
      <c r="F97" s="51"/>
      <c r="G97" s="48"/>
      <c r="H97" s="10"/>
      <c r="I97" s="2"/>
    </row>
    <row r="98" spans="1:9" ht="31.5" x14ac:dyDescent="0.25">
      <c r="A98" s="49">
        <v>6</v>
      </c>
      <c r="B98" s="50" t="s">
        <v>38</v>
      </c>
      <c r="C98" s="3" t="s">
        <v>5</v>
      </c>
      <c r="D98" s="18">
        <f>D40</f>
        <v>24.15</v>
      </c>
      <c r="E98" s="18">
        <f>E94</f>
        <v>2127.11</v>
      </c>
      <c r="F98" s="51" t="s">
        <v>28</v>
      </c>
      <c r="G98" s="48"/>
      <c r="H98" s="10"/>
      <c r="I98" s="2"/>
    </row>
    <row r="99" spans="1:9" x14ac:dyDescent="0.25">
      <c r="A99" s="49"/>
      <c r="B99" s="50"/>
      <c r="C99" s="3" t="s">
        <v>6</v>
      </c>
      <c r="D99" s="18">
        <f>D98*1.2</f>
        <v>28.979999999999997</v>
      </c>
      <c r="E99" s="18">
        <f>E95</f>
        <v>2552.5320000000002</v>
      </c>
      <c r="F99" s="51"/>
      <c r="G99" s="48"/>
      <c r="H99" s="10"/>
      <c r="I99" s="2"/>
    </row>
    <row r="100" spans="1:9" ht="31.5" x14ac:dyDescent="0.25">
      <c r="A100" s="49">
        <v>7</v>
      </c>
      <c r="B100" s="52" t="s">
        <v>45</v>
      </c>
      <c r="C100" s="3" t="s">
        <v>5</v>
      </c>
      <c r="D100" s="18">
        <f>D42</f>
        <v>24.38</v>
      </c>
      <c r="E100" s="20">
        <f>D17</f>
        <v>1843.51</v>
      </c>
      <c r="F100" s="51" t="s">
        <v>28</v>
      </c>
      <c r="G100" s="48"/>
      <c r="H100" s="10"/>
      <c r="I100" s="4"/>
    </row>
    <row r="101" spans="1:9" x14ac:dyDescent="0.25">
      <c r="A101" s="49"/>
      <c r="B101" s="52"/>
      <c r="C101" s="3" t="s">
        <v>6</v>
      </c>
      <c r="D101" s="18">
        <f>D100*1.2</f>
        <v>29.255999999999997</v>
      </c>
      <c r="E101" s="18">
        <f>E100*1.2</f>
        <v>2212.212</v>
      </c>
      <c r="F101" s="51"/>
      <c r="G101" s="48"/>
      <c r="H101" s="10"/>
      <c r="I101" s="2"/>
    </row>
    <row r="102" spans="1:9" x14ac:dyDescent="0.25">
      <c r="A102" s="49">
        <v>8</v>
      </c>
      <c r="B102" s="50" t="s">
        <v>46</v>
      </c>
      <c r="C102" s="3" t="s">
        <v>9</v>
      </c>
      <c r="D102" s="18">
        <f>D44</f>
        <v>18.93</v>
      </c>
      <c r="E102" s="18">
        <f>E100</f>
        <v>1843.51</v>
      </c>
      <c r="F102" s="51" t="s">
        <v>28</v>
      </c>
      <c r="G102" s="48"/>
      <c r="H102" s="10"/>
      <c r="I102" s="2"/>
    </row>
    <row r="103" spans="1:9" ht="33.75" customHeight="1" x14ac:dyDescent="0.25">
      <c r="A103" s="49"/>
      <c r="B103" s="50"/>
      <c r="C103" s="3" t="s">
        <v>6</v>
      </c>
      <c r="D103" s="18">
        <f>D102*1.2</f>
        <v>22.715999999999998</v>
      </c>
      <c r="E103" s="18">
        <f>E102*1.2</f>
        <v>2212.212</v>
      </c>
      <c r="F103" s="51"/>
      <c r="G103" s="48"/>
      <c r="H103" s="10"/>
      <c r="I103" s="2"/>
    </row>
    <row r="104" spans="1:9" ht="27.75" customHeight="1" x14ac:dyDescent="0.25">
      <c r="A104" s="49">
        <v>9</v>
      </c>
      <c r="B104" s="50" t="s">
        <v>30</v>
      </c>
      <c r="C104" s="3" t="s">
        <v>9</v>
      </c>
      <c r="D104" s="18">
        <f>D46</f>
        <v>24.09</v>
      </c>
      <c r="E104" s="18">
        <f>E102</f>
        <v>1843.51</v>
      </c>
      <c r="F104" s="51" t="s">
        <v>28</v>
      </c>
      <c r="G104" s="48"/>
      <c r="H104" s="10"/>
      <c r="I104" s="2"/>
    </row>
    <row r="105" spans="1:9" ht="27.75" customHeight="1" x14ac:dyDescent="0.25">
      <c r="A105" s="49"/>
      <c r="B105" s="50"/>
      <c r="C105" s="3" t="s">
        <v>6</v>
      </c>
      <c r="D105" s="18">
        <f>D104*1.2</f>
        <v>28.907999999999998</v>
      </c>
      <c r="E105" s="18">
        <f>E104*1.2</f>
        <v>2212.212</v>
      </c>
      <c r="F105" s="51"/>
      <c r="G105" s="48"/>
      <c r="H105" s="10"/>
      <c r="I105" s="2"/>
    </row>
    <row r="106" spans="1:9" ht="31.5" x14ac:dyDescent="0.25">
      <c r="A106" s="49">
        <v>10</v>
      </c>
      <c r="B106" s="50" t="s">
        <v>34</v>
      </c>
      <c r="C106" s="3" t="s">
        <v>5</v>
      </c>
      <c r="D106" s="18">
        <f>D48</f>
        <v>24.61</v>
      </c>
      <c r="E106" s="18">
        <f>E102</f>
        <v>1843.51</v>
      </c>
      <c r="F106" s="51" t="s">
        <v>28</v>
      </c>
      <c r="G106" s="48"/>
      <c r="H106" s="10"/>
      <c r="I106" s="2"/>
    </row>
    <row r="107" spans="1:9" ht="22.5" customHeight="1" x14ac:dyDescent="0.25">
      <c r="A107" s="49"/>
      <c r="B107" s="50"/>
      <c r="C107" s="3" t="s">
        <v>6</v>
      </c>
      <c r="D107" s="18">
        <f>D106*1.2</f>
        <v>29.531999999999996</v>
      </c>
      <c r="E107" s="18">
        <f>E106*1.2</f>
        <v>2212.212</v>
      </c>
      <c r="F107" s="51"/>
      <c r="G107" s="48"/>
      <c r="H107" s="10"/>
      <c r="I107" s="2"/>
    </row>
    <row r="108" spans="1:9" ht="31.5" x14ac:dyDescent="0.25">
      <c r="A108" s="49">
        <v>11</v>
      </c>
      <c r="B108" s="50" t="s">
        <v>33</v>
      </c>
      <c r="C108" s="3" t="s">
        <v>5</v>
      </c>
      <c r="D108" s="18">
        <f>D50</f>
        <v>26.51</v>
      </c>
      <c r="E108" s="18">
        <f>D21</f>
        <v>2202.6999999999998</v>
      </c>
      <c r="F108" s="51" t="s">
        <v>28</v>
      </c>
      <c r="G108" s="48"/>
      <c r="H108" s="10"/>
      <c r="I108" s="2"/>
    </row>
    <row r="109" spans="1:9" x14ac:dyDescent="0.25">
      <c r="A109" s="49"/>
      <c r="B109" s="50"/>
      <c r="C109" s="3" t="s">
        <v>6</v>
      </c>
      <c r="D109" s="18">
        <f>D108*1.2</f>
        <v>31.812000000000001</v>
      </c>
      <c r="E109" s="18">
        <f>E108*1.2</f>
        <v>2643.24</v>
      </c>
      <c r="F109" s="51"/>
      <c r="G109" s="48"/>
      <c r="H109" s="10"/>
      <c r="I109" s="2"/>
    </row>
    <row r="110" spans="1:9" x14ac:dyDescent="0.25">
      <c r="D110" s="12"/>
      <c r="E110" s="12"/>
      <c r="F110" s="15"/>
      <c r="G110" s="10"/>
      <c r="H110" s="10"/>
      <c r="I110" s="2"/>
    </row>
    <row r="111" spans="1:9" x14ac:dyDescent="0.25">
      <c r="D111" s="12"/>
      <c r="E111" s="12"/>
      <c r="F111" s="15"/>
      <c r="G111" s="10"/>
      <c r="H111" s="10"/>
      <c r="I111" s="2"/>
    </row>
    <row r="112" spans="1:9" x14ac:dyDescent="0.25">
      <c r="D112" s="12"/>
      <c r="E112" s="12"/>
      <c r="F112" s="15"/>
      <c r="G112" s="10"/>
      <c r="H112" s="10"/>
      <c r="I112" s="2"/>
    </row>
    <row r="113" spans="4:9" x14ac:dyDescent="0.25">
      <c r="D113" s="12"/>
      <c r="E113" s="12"/>
      <c r="F113" s="15"/>
      <c r="G113" s="10"/>
      <c r="H113" s="10"/>
      <c r="I113" s="2"/>
    </row>
    <row r="114" spans="4:9" x14ac:dyDescent="0.25">
      <c r="D114" s="12"/>
      <c r="E114" s="12"/>
      <c r="F114" s="15"/>
      <c r="G114" s="10"/>
      <c r="H114" s="10"/>
      <c r="I114" s="2"/>
    </row>
    <row r="115" spans="4:9" x14ac:dyDescent="0.25">
      <c r="D115" s="12"/>
      <c r="E115" s="12"/>
      <c r="F115" s="15"/>
      <c r="G115" s="10"/>
      <c r="H115" s="10"/>
      <c r="I115" s="2"/>
    </row>
    <row r="116" spans="4:9" x14ac:dyDescent="0.25">
      <c r="D116" s="12"/>
      <c r="E116" s="12"/>
      <c r="F116" s="15"/>
      <c r="G116" s="10"/>
      <c r="H116" s="10"/>
      <c r="I116" s="2"/>
    </row>
    <row r="117" spans="4:9" x14ac:dyDescent="0.25">
      <c r="D117" s="12"/>
      <c r="E117" s="12"/>
      <c r="F117" s="15"/>
      <c r="G117" s="10"/>
      <c r="H117" s="10"/>
      <c r="I117" s="2"/>
    </row>
    <row r="118" spans="4:9" x14ac:dyDescent="0.25">
      <c r="D118" s="12"/>
      <c r="E118" s="12"/>
      <c r="F118" s="15"/>
      <c r="G118" s="10"/>
      <c r="H118" s="10"/>
      <c r="I118" s="2"/>
    </row>
    <row r="119" spans="4:9" x14ac:dyDescent="0.25">
      <c r="D119" s="12"/>
      <c r="E119" s="12"/>
      <c r="F119" s="15"/>
      <c r="G119" s="10"/>
      <c r="H119" s="10"/>
      <c r="I119" s="2"/>
    </row>
    <row r="120" spans="4:9" x14ac:dyDescent="0.25">
      <c r="D120" s="12"/>
      <c r="E120" s="12"/>
      <c r="F120" s="15"/>
      <c r="G120" s="10"/>
      <c r="H120" s="10"/>
      <c r="I120" s="2"/>
    </row>
    <row r="121" spans="4:9" x14ac:dyDescent="0.25">
      <c r="G121" s="2"/>
      <c r="H121" s="2"/>
      <c r="I121" s="2"/>
    </row>
    <row r="122" spans="4:9" x14ac:dyDescent="0.25">
      <c r="G122" s="2"/>
      <c r="H122" s="2"/>
      <c r="I122" s="2"/>
    </row>
    <row r="123" spans="4:9" x14ac:dyDescent="0.25">
      <c r="G123" s="2"/>
      <c r="H123" s="2"/>
      <c r="I123" s="2"/>
    </row>
    <row r="124" spans="4:9" x14ac:dyDescent="0.25">
      <c r="G124" s="2"/>
      <c r="H124" s="2"/>
      <c r="I124" s="2"/>
    </row>
    <row r="125" spans="4:9" x14ac:dyDescent="0.25">
      <c r="G125" s="2"/>
      <c r="H125" s="2"/>
      <c r="I125" s="2"/>
    </row>
    <row r="126" spans="4:9" x14ac:dyDescent="0.25">
      <c r="G126" s="2"/>
      <c r="H126" s="2"/>
      <c r="I126" s="2"/>
    </row>
    <row r="127" spans="4:9" x14ac:dyDescent="0.25">
      <c r="G127" s="2"/>
      <c r="H127" s="2"/>
      <c r="I127" s="2"/>
    </row>
    <row r="128" spans="4:9" x14ac:dyDescent="0.25">
      <c r="G128" s="2"/>
      <c r="H128" s="2"/>
      <c r="I128" s="2"/>
    </row>
    <row r="129" spans="7:9" x14ac:dyDescent="0.25">
      <c r="G129" s="2"/>
      <c r="H129" s="2"/>
      <c r="I129" s="2"/>
    </row>
    <row r="130" spans="7:9" x14ac:dyDescent="0.25">
      <c r="G130" s="2"/>
      <c r="H130" s="2"/>
      <c r="I130" s="2"/>
    </row>
    <row r="131" spans="7:9" x14ac:dyDescent="0.25">
      <c r="G131" s="2"/>
      <c r="H131" s="2"/>
      <c r="I131" s="2"/>
    </row>
    <row r="132" spans="7:9" x14ac:dyDescent="0.25">
      <c r="G132" s="2"/>
      <c r="H132" s="2"/>
      <c r="I132" s="2"/>
    </row>
    <row r="133" spans="7:9" x14ac:dyDescent="0.25">
      <c r="G133" s="2"/>
      <c r="H133" s="2"/>
      <c r="I133" s="2"/>
    </row>
    <row r="134" spans="7:9" x14ac:dyDescent="0.25">
      <c r="G134" s="2"/>
      <c r="H134" s="2"/>
      <c r="I134" s="2"/>
    </row>
    <row r="135" spans="7:9" x14ac:dyDescent="0.25">
      <c r="G135" s="2"/>
      <c r="H135" s="2"/>
      <c r="I135" s="2"/>
    </row>
  </sheetData>
  <mergeCells count="219">
    <mergeCell ref="D24:E24"/>
    <mergeCell ref="A46:A47"/>
    <mergeCell ref="A48:A49"/>
    <mergeCell ref="A44:A45"/>
    <mergeCell ref="B44:B45"/>
    <mergeCell ref="F44:F45"/>
    <mergeCell ref="B46:B47"/>
    <mergeCell ref="D47:E47"/>
    <mergeCell ref="D44:E44"/>
    <mergeCell ref="D45:E45"/>
    <mergeCell ref="D46:E46"/>
    <mergeCell ref="F46:F47"/>
    <mergeCell ref="B48:B49"/>
    <mergeCell ref="D20:E20"/>
    <mergeCell ref="A21:A22"/>
    <mergeCell ref="B21:B22"/>
    <mergeCell ref="D21:E21"/>
    <mergeCell ref="F21:F22"/>
    <mergeCell ref="D22:E22"/>
    <mergeCell ref="D48:E48"/>
    <mergeCell ref="D32:E32"/>
    <mergeCell ref="F32:F33"/>
    <mergeCell ref="D33:E33"/>
    <mergeCell ref="A30:A31"/>
    <mergeCell ref="B30:B31"/>
    <mergeCell ref="D30:E30"/>
    <mergeCell ref="F30:F31"/>
    <mergeCell ref="D31:E31"/>
    <mergeCell ref="A40:A41"/>
    <mergeCell ref="B40:B41"/>
    <mergeCell ref="D40:E40"/>
    <mergeCell ref="F48:F49"/>
    <mergeCell ref="A27:G27"/>
    <mergeCell ref="A23:A24"/>
    <mergeCell ref="B23:B24"/>
    <mergeCell ref="D23:E23"/>
    <mergeCell ref="F23:F24"/>
    <mergeCell ref="D10:E10"/>
    <mergeCell ref="A90:A91"/>
    <mergeCell ref="B90:B91"/>
    <mergeCell ref="F90:F91"/>
    <mergeCell ref="B92:B93"/>
    <mergeCell ref="C86:C87"/>
    <mergeCell ref="A88:A89"/>
    <mergeCell ref="B88:B89"/>
    <mergeCell ref="F88:F89"/>
    <mergeCell ref="A68:A69"/>
    <mergeCell ref="A17:A18"/>
    <mergeCell ref="B17:B18"/>
    <mergeCell ref="D17:E17"/>
    <mergeCell ref="F17:F18"/>
    <mergeCell ref="D18:E18"/>
    <mergeCell ref="A15:A16"/>
    <mergeCell ref="B15:B16"/>
    <mergeCell ref="D15:E15"/>
    <mergeCell ref="F15:F16"/>
    <mergeCell ref="D16:E16"/>
    <mergeCell ref="A19:A20"/>
    <mergeCell ref="B19:B20"/>
    <mergeCell ref="D19:E19"/>
    <mergeCell ref="F19:F20"/>
    <mergeCell ref="G85:G87"/>
    <mergeCell ref="A66:A67"/>
    <mergeCell ref="B66:B67"/>
    <mergeCell ref="F66:F67"/>
    <mergeCell ref="A70:A71"/>
    <mergeCell ref="B70:B71"/>
    <mergeCell ref="F70:F71"/>
    <mergeCell ref="A62:A63"/>
    <mergeCell ref="B62:B63"/>
    <mergeCell ref="F62:F63"/>
    <mergeCell ref="B72:B73"/>
    <mergeCell ref="F72:F73"/>
    <mergeCell ref="A78:A79"/>
    <mergeCell ref="B78:B79"/>
    <mergeCell ref="F78:F79"/>
    <mergeCell ref="B85:B87"/>
    <mergeCell ref="D85:E85"/>
    <mergeCell ref="F85:F87"/>
    <mergeCell ref="A60:A61"/>
    <mergeCell ref="B60:B61"/>
    <mergeCell ref="F60:F61"/>
    <mergeCell ref="A64:A65"/>
    <mergeCell ref="B64:B65"/>
    <mergeCell ref="F64:F65"/>
    <mergeCell ref="A76:A77"/>
    <mergeCell ref="B76:B77"/>
    <mergeCell ref="F76:F77"/>
    <mergeCell ref="I53:I54"/>
    <mergeCell ref="C54:C55"/>
    <mergeCell ref="A56:A57"/>
    <mergeCell ref="B56:B57"/>
    <mergeCell ref="F56:F57"/>
    <mergeCell ref="A52:G52"/>
    <mergeCell ref="A53:A55"/>
    <mergeCell ref="B53:B55"/>
    <mergeCell ref="D53:E53"/>
    <mergeCell ref="F53:F55"/>
    <mergeCell ref="G53:G55"/>
    <mergeCell ref="G56:G83"/>
    <mergeCell ref="A58:A59"/>
    <mergeCell ref="B58:B59"/>
    <mergeCell ref="F58:F59"/>
    <mergeCell ref="B68:B69"/>
    <mergeCell ref="F68:F69"/>
    <mergeCell ref="A82:A83"/>
    <mergeCell ref="B82:B83"/>
    <mergeCell ref="F82:F83"/>
    <mergeCell ref="A80:A81"/>
    <mergeCell ref="B80:B81"/>
    <mergeCell ref="F80:F81"/>
    <mergeCell ref="A72:A73"/>
    <mergeCell ref="G30:G51"/>
    <mergeCell ref="F40:F41"/>
    <mergeCell ref="D41:E41"/>
    <mergeCell ref="A42:A43"/>
    <mergeCell ref="A50:A51"/>
    <mergeCell ref="B50:B51"/>
    <mergeCell ref="D50:E50"/>
    <mergeCell ref="F50:F51"/>
    <mergeCell ref="D51:E51"/>
    <mergeCell ref="A34:A35"/>
    <mergeCell ref="B34:B35"/>
    <mergeCell ref="D34:E34"/>
    <mergeCell ref="F34:F35"/>
    <mergeCell ref="D35:E35"/>
    <mergeCell ref="A32:A33"/>
    <mergeCell ref="B32:B33"/>
    <mergeCell ref="D38:E38"/>
    <mergeCell ref="F38:F39"/>
    <mergeCell ref="D39:E39"/>
    <mergeCell ref="D49:E49"/>
    <mergeCell ref="B42:B43"/>
    <mergeCell ref="D42:E42"/>
    <mergeCell ref="F42:F43"/>
    <mergeCell ref="D43:E43"/>
    <mergeCell ref="G28:G29"/>
    <mergeCell ref="D29:E29"/>
    <mergeCell ref="A13:A14"/>
    <mergeCell ref="B13:B14"/>
    <mergeCell ref="D13:E13"/>
    <mergeCell ref="F13:F14"/>
    <mergeCell ref="D14:E14"/>
    <mergeCell ref="G5:G24"/>
    <mergeCell ref="A11:A12"/>
    <mergeCell ref="B11:B12"/>
    <mergeCell ref="D11:E11"/>
    <mergeCell ref="F11:F12"/>
    <mergeCell ref="D12:E12"/>
    <mergeCell ref="A7:A8"/>
    <mergeCell ref="B7:B8"/>
    <mergeCell ref="D7:E7"/>
    <mergeCell ref="F7:F8"/>
    <mergeCell ref="D8:E8"/>
    <mergeCell ref="A5:A6"/>
    <mergeCell ref="F5:F6"/>
    <mergeCell ref="A9:A10"/>
    <mergeCell ref="B9:B10"/>
    <mergeCell ref="D9:E9"/>
    <mergeCell ref="F9:F10"/>
    <mergeCell ref="D6:E6"/>
    <mergeCell ref="A3:A4"/>
    <mergeCell ref="B3:B4"/>
    <mergeCell ref="D3:E3"/>
    <mergeCell ref="F3:F4"/>
    <mergeCell ref="G3:G4"/>
    <mergeCell ref="D4:E4"/>
    <mergeCell ref="A1:G1"/>
    <mergeCell ref="B2:G2"/>
    <mergeCell ref="B5:B6"/>
    <mergeCell ref="D5:E5"/>
    <mergeCell ref="A94:A95"/>
    <mergeCell ref="F94:F95"/>
    <mergeCell ref="B100:B101"/>
    <mergeCell ref="A74:A75"/>
    <mergeCell ref="B74:B75"/>
    <mergeCell ref="F74:F75"/>
    <mergeCell ref="A25:A26"/>
    <mergeCell ref="B25:B26"/>
    <mergeCell ref="D25:E25"/>
    <mergeCell ref="F25:F26"/>
    <mergeCell ref="D26:E26"/>
    <mergeCell ref="A36:A37"/>
    <mergeCell ref="B36:B37"/>
    <mergeCell ref="D36:E36"/>
    <mergeCell ref="F36:F37"/>
    <mergeCell ref="D37:E37"/>
    <mergeCell ref="A38:A39"/>
    <mergeCell ref="B38:B39"/>
    <mergeCell ref="A28:A29"/>
    <mergeCell ref="B28:B29"/>
    <mergeCell ref="D28:E28"/>
    <mergeCell ref="F28:F29"/>
    <mergeCell ref="A84:G84"/>
    <mergeCell ref="A85:A87"/>
    <mergeCell ref="G88:G109"/>
    <mergeCell ref="A108:A109"/>
    <mergeCell ref="B108:B109"/>
    <mergeCell ref="F108:F109"/>
    <mergeCell ref="A106:A107"/>
    <mergeCell ref="F106:F107"/>
    <mergeCell ref="A102:A103"/>
    <mergeCell ref="F102:F103"/>
    <mergeCell ref="A104:A105"/>
    <mergeCell ref="B106:B107"/>
    <mergeCell ref="F104:F105"/>
    <mergeCell ref="A100:A101"/>
    <mergeCell ref="F100:F101"/>
    <mergeCell ref="B98:B99"/>
    <mergeCell ref="A96:A97"/>
    <mergeCell ref="B102:B103"/>
    <mergeCell ref="F96:F97"/>
    <mergeCell ref="A98:A99"/>
    <mergeCell ref="B104:B105"/>
    <mergeCell ref="F98:F99"/>
    <mergeCell ref="B94:B95"/>
    <mergeCell ref="B96:B97"/>
    <mergeCell ref="A92:A93"/>
    <mergeCell ref="F92:F93"/>
  </mergeCells>
  <hyperlinks>
    <hyperlink ref="G5" r:id="rId1"/>
    <hyperlink ref="G56" r:id="rId2"/>
    <hyperlink ref="G30" r:id="rId3"/>
    <hyperlink ref="G88" r:id="rId4"/>
  </hyperlinks>
  <pageMargins left="0.39370078740157483" right="0.39370078740157483" top="0.39370078740157483" bottom="0.39370078740157483" header="0.31496062992125984" footer="0.31496062992125984"/>
  <pageSetup paperSize="9" scale="47" fitToHeight="0"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38"/>
  <sheetViews>
    <sheetView tabSelected="1" topLeftCell="A16" zoomScale="70" zoomScaleNormal="70" workbookViewId="0">
      <selection activeCell="J1" sqref="J1:V1048576"/>
    </sheetView>
  </sheetViews>
  <sheetFormatPr defaultColWidth="9.140625" defaultRowHeight="15.75" x14ac:dyDescent="0.25"/>
  <cols>
    <col min="1" max="1" width="6" style="1" customWidth="1"/>
    <col min="2" max="2" width="76.42578125" style="24" customWidth="1"/>
    <col min="3" max="3" width="22.42578125" style="11" customWidth="1"/>
    <col min="4" max="4" width="13.85546875" style="13" customWidth="1"/>
    <col min="5" max="5" width="14.85546875" style="13" customWidth="1"/>
    <col min="6" max="6" width="13.85546875" style="13" customWidth="1"/>
    <col min="7" max="7" width="14.85546875" style="13" customWidth="1"/>
    <col min="8" max="8" width="21.42578125" style="16" customWidth="1"/>
    <col min="9" max="9" width="36.5703125" style="1" customWidth="1"/>
    <col min="10" max="10" width="14.5703125" style="5" hidden="1" customWidth="1"/>
    <col min="11" max="12" width="12" style="5" hidden="1" customWidth="1"/>
    <col min="13" max="13" width="15.28515625" style="5" hidden="1" customWidth="1"/>
    <col min="14" max="17" width="11" style="32" hidden="1" customWidth="1"/>
    <col min="18" max="19" width="0" style="32" hidden="1" customWidth="1"/>
    <col min="20" max="22" width="0" style="5" hidden="1" customWidth="1"/>
    <col min="23" max="16384" width="9.140625" style="5"/>
  </cols>
  <sheetData>
    <row r="1" spans="1:10" ht="25.5" x14ac:dyDescent="0.25">
      <c r="A1" s="59" t="s">
        <v>104</v>
      </c>
      <c r="B1" s="59"/>
      <c r="C1" s="59"/>
      <c r="D1" s="59"/>
      <c r="E1" s="59"/>
      <c r="F1" s="59"/>
      <c r="G1" s="59"/>
      <c r="H1" s="59"/>
      <c r="I1" s="59"/>
    </row>
    <row r="2" spans="1:10" ht="18.75" customHeight="1" x14ac:dyDescent="0.25">
      <c r="B2" s="89" t="s">
        <v>0</v>
      </c>
      <c r="C2" s="89"/>
      <c r="D2" s="89"/>
      <c r="E2" s="89"/>
      <c r="F2" s="89"/>
      <c r="G2" s="89"/>
      <c r="H2" s="89"/>
      <c r="I2" s="89"/>
    </row>
    <row r="3" spans="1:10" ht="31.5" customHeight="1" x14ac:dyDescent="0.25">
      <c r="A3" s="54" t="s">
        <v>1</v>
      </c>
      <c r="B3" s="56" t="s">
        <v>15</v>
      </c>
      <c r="C3" s="30" t="s">
        <v>10</v>
      </c>
      <c r="D3" s="71" t="s">
        <v>111</v>
      </c>
      <c r="E3" s="71"/>
      <c r="F3" s="71" t="s">
        <v>112</v>
      </c>
      <c r="G3" s="71"/>
      <c r="H3" s="56" t="s">
        <v>2</v>
      </c>
      <c r="I3" s="54" t="s">
        <v>3</v>
      </c>
    </row>
    <row r="4" spans="1:10" ht="39.75" customHeight="1" x14ac:dyDescent="0.25">
      <c r="A4" s="54"/>
      <c r="B4" s="56"/>
      <c r="C4" s="30" t="s">
        <v>4</v>
      </c>
      <c r="D4" s="84" t="s">
        <v>16</v>
      </c>
      <c r="E4" s="84"/>
      <c r="F4" s="84" t="s">
        <v>16</v>
      </c>
      <c r="G4" s="84"/>
      <c r="H4" s="56"/>
      <c r="I4" s="54"/>
    </row>
    <row r="5" spans="1:10" ht="39.75" customHeight="1" x14ac:dyDescent="0.25">
      <c r="A5" s="53">
        <v>1</v>
      </c>
      <c r="B5" s="52" t="s">
        <v>29</v>
      </c>
      <c r="C5" s="14" t="s">
        <v>79</v>
      </c>
      <c r="D5" s="51">
        <v>2926.32</v>
      </c>
      <c r="E5" s="51"/>
      <c r="F5" s="51">
        <v>4429.4799999999996</v>
      </c>
      <c r="G5" s="51"/>
      <c r="H5" s="53" t="s">
        <v>113</v>
      </c>
      <c r="I5" s="75" t="s">
        <v>114</v>
      </c>
    </row>
    <row r="6" spans="1:10" ht="30" customHeight="1" x14ac:dyDescent="0.25">
      <c r="A6" s="53"/>
      <c r="B6" s="52"/>
      <c r="C6" s="14" t="s">
        <v>6</v>
      </c>
      <c r="D6" s="51">
        <v>3477.47</v>
      </c>
      <c r="E6" s="51"/>
      <c r="F6" s="51">
        <f>4155.58</f>
        <v>4155.58</v>
      </c>
      <c r="G6" s="51"/>
      <c r="H6" s="53"/>
      <c r="I6" s="76"/>
    </row>
    <row r="7" spans="1:10" ht="30" customHeight="1" x14ac:dyDescent="0.25">
      <c r="A7" s="53">
        <v>2</v>
      </c>
      <c r="B7" s="52" t="s">
        <v>69</v>
      </c>
      <c r="C7" s="14" t="s">
        <v>79</v>
      </c>
      <c r="D7" s="51">
        <v>3057.34</v>
      </c>
      <c r="E7" s="51"/>
      <c r="F7" s="51">
        <v>4082.1</v>
      </c>
      <c r="G7" s="51"/>
      <c r="H7" s="53" t="s">
        <v>113</v>
      </c>
      <c r="I7" s="75" t="s">
        <v>114</v>
      </c>
    </row>
    <row r="8" spans="1:10" ht="30" customHeight="1" x14ac:dyDescent="0.25">
      <c r="A8" s="53"/>
      <c r="B8" s="52"/>
      <c r="C8" s="14" t="s">
        <v>6</v>
      </c>
      <c r="D8" s="51">
        <v>3668.81</v>
      </c>
      <c r="E8" s="51"/>
      <c r="F8" s="51">
        <f>3653.44*1.2</f>
        <v>4384.1279999999997</v>
      </c>
      <c r="G8" s="51"/>
      <c r="H8" s="53"/>
      <c r="I8" s="76"/>
    </row>
    <row r="9" spans="1:10" ht="35.25" customHeight="1" x14ac:dyDescent="0.25">
      <c r="A9" s="53">
        <v>3</v>
      </c>
      <c r="B9" s="52" t="s">
        <v>70</v>
      </c>
      <c r="C9" s="14" t="s">
        <v>79</v>
      </c>
      <c r="D9" s="51">
        <v>2679.15</v>
      </c>
      <c r="E9" s="51"/>
      <c r="F9" s="81">
        <v>3504.22</v>
      </c>
      <c r="G9" s="81"/>
      <c r="H9" s="53" t="s">
        <v>126</v>
      </c>
      <c r="I9" s="75" t="s">
        <v>127</v>
      </c>
    </row>
    <row r="10" spans="1:10" ht="35.25" customHeight="1" x14ac:dyDescent="0.25">
      <c r="A10" s="53"/>
      <c r="B10" s="52"/>
      <c r="C10" s="14" t="s">
        <v>6</v>
      </c>
      <c r="D10" s="51">
        <v>3013.99</v>
      </c>
      <c r="E10" s="51"/>
      <c r="F10" s="81">
        <f>3001.43*1.2</f>
        <v>3601.7159999999999</v>
      </c>
      <c r="G10" s="81"/>
      <c r="H10" s="53"/>
      <c r="I10" s="76"/>
    </row>
    <row r="11" spans="1:10" ht="30" customHeight="1" x14ac:dyDescent="0.25">
      <c r="A11" s="53">
        <v>4</v>
      </c>
      <c r="B11" s="52" t="s">
        <v>71</v>
      </c>
      <c r="C11" s="14" t="s">
        <v>79</v>
      </c>
      <c r="D11" s="51">
        <v>2679.15</v>
      </c>
      <c r="E11" s="51"/>
      <c r="F11" s="85">
        <v>3504.22</v>
      </c>
      <c r="G11" s="86"/>
      <c r="H11" s="53" t="s">
        <v>126</v>
      </c>
      <c r="I11" s="75" t="s">
        <v>127</v>
      </c>
    </row>
    <row r="12" spans="1:10" ht="30" customHeight="1" x14ac:dyDescent="0.25">
      <c r="A12" s="53"/>
      <c r="B12" s="52"/>
      <c r="C12" s="14" t="s">
        <v>6</v>
      </c>
      <c r="D12" s="51">
        <v>2069.1999999999998</v>
      </c>
      <c r="E12" s="51"/>
      <c r="F12" s="51">
        <f>2472.69</f>
        <v>2472.69</v>
      </c>
      <c r="G12" s="51"/>
      <c r="H12" s="53"/>
      <c r="I12" s="76"/>
    </row>
    <row r="13" spans="1:10" ht="60" customHeight="1" x14ac:dyDescent="0.25">
      <c r="A13" s="53">
        <v>5</v>
      </c>
      <c r="B13" s="52" t="s">
        <v>72</v>
      </c>
      <c r="C13" s="14" t="s">
        <v>79</v>
      </c>
      <c r="D13" s="51">
        <v>3396.95</v>
      </c>
      <c r="E13" s="51"/>
      <c r="F13" s="51">
        <v>4282.29</v>
      </c>
      <c r="G13" s="51"/>
      <c r="H13" s="53" t="s">
        <v>113</v>
      </c>
      <c r="I13" s="77" t="s">
        <v>114</v>
      </c>
      <c r="J13" s="34">
        <f>F13/D13</f>
        <v>1.2606279162189611</v>
      </c>
    </row>
    <row r="14" spans="1:10" ht="60" customHeight="1" x14ac:dyDescent="0.25">
      <c r="A14" s="53"/>
      <c r="B14" s="52"/>
      <c r="C14" s="14" t="s">
        <v>6</v>
      </c>
      <c r="D14" s="51">
        <f>D13*1.2</f>
        <v>4076.3399999999997</v>
      </c>
      <c r="E14" s="51"/>
      <c r="F14" s="51">
        <v>4871.05</v>
      </c>
      <c r="G14" s="51"/>
      <c r="H14" s="53"/>
      <c r="I14" s="78"/>
      <c r="J14" s="34">
        <f>F14/D14</f>
        <v>1.1949567504182674</v>
      </c>
    </row>
    <row r="15" spans="1:10" ht="285" customHeight="1" x14ac:dyDescent="0.25">
      <c r="A15" s="53">
        <v>6</v>
      </c>
      <c r="B15" s="52" t="s">
        <v>103</v>
      </c>
      <c r="C15" s="14" t="s">
        <v>79</v>
      </c>
      <c r="D15" s="51">
        <v>3510.91</v>
      </c>
      <c r="E15" s="51"/>
      <c r="F15" s="51">
        <v>4945.54</v>
      </c>
      <c r="G15" s="51"/>
      <c r="H15" s="53" t="s">
        <v>132</v>
      </c>
      <c r="I15" s="73" t="s">
        <v>133</v>
      </c>
    </row>
    <row r="16" spans="1:10" ht="285" customHeight="1" x14ac:dyDescent="0.25">
      <c r="A16" s="53"/>
      <c r="B16" s="52"/>
      <c r="C16" s="14" t="s">
        <v>6</v>
      </c>
      <c r="D16" s="51">
        <v>3567.91</v>
      </c>
      <c r="E16" s="51"/>
      <c r="F16" s="51">
        <v>4263.6499999999996</v>
      </c>
      <c r="G16" s="51"/>
      <c r="H16" s="53"/>
      <c r="I16" s="74"/>
    </row>
    <row r="17" spans="1:10" ht="42" customHeight="1" x14ac:dyDescent="0.25">
      <c r="A17" s="53">
        <v>7</v>
      </c>
      <c r="B17" s="52" t="s">
        <v>73</v>
      </c>
      <c r="C17" s="14" t="s">
        <v>79</v>
      </c>
      <c r="D17" s="51">
        <v>3510.91</v>
      </c>
      <c r="E17" s="51"/>
      <c r="F17" s="51">
        <v>4945.54</v>
      </c>
      <c r="G17" s="51"/>
      <c r="H17" s="53" t="s">
        <v>132</v>
      </c>
      <c r="I17" s="73" t="s">
        <v>133</v>
      </c>
    </row>
    <row r="18" spans="1:10" ht="36.75" customHeight="1" x14ac:dyDescent="0.25">
      <c r="A18" s="53"/>
      <c r="B18" s="52"/>
      <c r="C18" s="14" t="s">
        <v>6</v>
      </c>
      <c r="D18" s="51">
        <v>2383.23</v>
      </c>
      <c r="E18" s="51"/>
      <c r="F18" s="51">
        <f>2847.97</f>
        <v>2847.97</v>
      </c>
      <c r="G18" s="51"/>
      <c r="H18" s="53"/>
      <c r="I18" s="74"/>
    </row>
    <row r="19" spans="1:10" ht="138.75" customHeight="1" x14ac:dyDescent="0.25">
      <c r="A19" s="53">
        <v>8</v>
      </c>
      <c r="B19" s="52" t="s">
        <v>68</v>
      </c>
      <c r="C19" s="14" t="s">
        <v>79</v>
      </c>
      <c r="D19" s="51">
        <v>2928.84</v>
      </c>
      <c r="E19" s="51"/>
      <c r="F19" s="51">
        <v>3218.86</v>
      </c>
      <c r="G19" s="51"/>
      <c r="H19" s="53" t="s">
        <v>132</v>
      </c>
      <c r="I19" s="73" t="s">
        <v>133</v>
      </c>
    </row>
    <row r="20" spans="1:10" ht="138.75" customHeight="1" x14ac:dyDescent="0.25">
      <c r="A20" s="53"/>
      <c r="B20" s="52"/>
      <c r="C20" s="14" t="s">
        <v>6</v>
      </c>
      <c r="D20" s="51">
        <v>3063.73</v>
      </c>
      <c r="E20" s="51"/>
      <c r="F20" s="51">
        <f>3661.15</f>
        <v>3661.15</v>
      </c>
      <c r="G20" s="51"/>
      <c r="H20" s="53"/>
      <c r="I20" s="76"/>
    </row>
    <row r="21" spans="1:10" ht="57.75" customHeight="1" x14ac:dyDescent="0.25">
      <c r="A21" s="53">
        <v>9</v>
      </c>
      <c r="B21" s="52" t="s">
        <v>63</v>
      </c>
      <c r="C21" s="14" t="s">
        <v>79</v>
      </c>
      <c r="D21" s="51">
        <v>3151.9</v>
      </c>
      <c r="E21" s="51"/>
      <c r="F21" s="51">
        <v>3773.74</v>
      </c>
      <c r="G21" s="51"/>
      <c r="H21" s="53" t="s">
        <v>126</v>
      </c>
      <c r="I21" s="75" t="s">
        <v>127</v>
      </c>
    </row>
    <row r="22" spans="1:10" ht="63" customHeight="1" x14ac:dyDescent="0.25">
      <c r="A22" s="53"/>
      <c r="B22" s="52"/>
      <c r="C22" s="14" t="s">
        <v>6</v>
      </c>
      <c r="D22" s="51">
        <v>3782.28</v>
      </c>
      <c r="E22" s="51"/>
      <c r="F22" s="81">
        <v>4519.82</v>
      </c>
      <c r="G22" s="81"/>
      <c r="H22" s="53"/>
      <c r="I22" s="76"/>
    </row>
    <row r="23" spans="1:10" ht="46.5" customHeight="1" x14ac:dyDescent="0.25">
      <c r="A23" s="53">
        <v>10</v>
      </c>
      <c r="B23" s="52" t="s">
        <v>78</v>
      </c>
      <c r="C23" s="14" t="s">
        <v>79</v>
      </c>
      <c r="D23" s="51">
        <v>3093.31</v>
      </c>
      <c r="E23" s="51"/>
      <c r="F23" s="51">
        <v>3841.67</v>
      </c>
      <c r="G23" s="51"/>
      <c r="H23" s="53" t="s">
        <v>113</v>
      </c>
      <c r="I23" s="73" t="s">
        <v>114</v>
      </c>
    </row>
    <row r="24" spans="1:10" ht="46.5" customHeight="1" x14ac:dyDescent="0.25">
      <c r="A24" s="53"/>
      <c r="B24" s="52"/>
      <c r="C24" s="14" t="s">
        <v>6</v>
      </c>
      <c r="D24" s="51">
        <v>3711.97</v>
      </c>
      <c r="E24" s="51"/>
      <c r="F24" s="51">
        <f>4435.87</f>
        <v>4435.87</v>
      </c>
      <c r="G24" s="51"/>
      <c r="H24" s="53"/>
      <c r="I24" s="74"/>
      <c r="J24" s="35">
        <f>D24/1.2</f>
        <v>3093.3083333333334</v>
      </c>
    </row>
    <row r="25" spans="1:10" ht="49.5" customHeight="1" x14ac:dyDescent="0.25">
      <c r="A25" s="53">
        <v>11</v>
      </c>
      <c r="B25" s="52" t="s">
        <v>74</v>
      </c>
      <c r="C25" s="14" t="s">
        <v>79</v>
      </c>
      <c r="D25" s="51">
        <v>3093.31</v>
      </c>
      <c r="E25" s="51"/>
      <c r="F25" s="51">
        <v>3841.67</v>
      </c>
      <c r="G25" s="51"/>
      <c r="H25" s="53" t="s">
        <v>113</v>
      </c>
      <c r="I25" s="75" t="s">
        <v>114</v>
      </c>
      <c r="J25" s="35"/>
    </row>
    <row r="26" spans="1:10" ht="49.5" customHeight="1" x14ac:dyDescent="0.25">
      <c r="A26" s="53"/>
      <c r="B26" s="52"/>
      <c r="C26" s="14" t="s">
        <v>6</v>
      </c>
      <c r="D26" s="51">
        <v>2901.04</v>
      </c>
      <c r="E26" s="51"/>
      <c r="F26" s="51">
        <f>3466.74</f>
        <v>3466.74</v>
      </c>
      <c r="G26" s="51"/>
      <c r="H26" s="53"/>
      <c r="I26" s="76"/>
      <c r="J26" s="35">
        <f>D26/1.2</f>
        <v>2417.5333333333333</v>
      </c>
    </row>
    <row r="27" spans="1:10" ht="49.5" customHeight="1" x14ac:dyDescent="0.25">
      <c r="A27" s="53">
        <v>12</v>
      </c>
      <c r="B27" s="52" t="s">
        <v>75</v>
      </c>
      <c r="C27" s="14" t="s">
        <v>79</v>
      </c>
      <c r="D27" s="51">
        <v>3093.31</v>
      </c>
      <c r="E27" s="51"/>
      <c r="F27" s="51">
        <v>3841.67</v>
      </c>
      <c r="G27" s="51"/>
      <c r="H27" s="53" t="s">
        <v>113</v>
      </c>
      <c r="I27" s="75" t="s">
        <v>114</v>
      </c>
      <c r="J27" s="35"/>
    </row>
    <row r="28" spans="1:10" ht="49.5" customHeight="1" x14ac:dyDescent="0.25">
      <c r="A28" s="53"/>
      <c r="B28" s="52"/>
      <c r="C28" s="14" t="s">
        <v>6</v>
      </c>
      <c r="D28" s="51">
        <v>2669.53</v>
      </c>
      <c r="E28" s="51"/>
      <c r="F28" s="51">
        <f>3190.09</f>
        <v>3190.09</v>
      </c>
      <c r="G28" s="51"/>
      <c r="H28" s="53"/>
      <c r="I28" s="76"/>
      <c r="J28" s="35">
        <f>D28/1.2</f>
        <v>2224.6083333333336</v>
      </c>
    </row>
    <row r="29" spans="1:10" ht="49.5" customHeight="1" x14ac:dyDescent="0.25">
      <c r="A29" s="53">
        <v>13</v>
      </c>
      <c r="B29" s="52" t="s">
        <v>67</v>
      </c>
      <c r="C29" s="14" t="s">
        <v>79</v>
      </c>
      <c r="D29" s="51">
        <v>3093.31</v>
      </c>
      <c r="E29" s="51"/>
      <c r="F29" s="51">
        <v>3841.67</v>
      </c>
      <c r="G29" s="51"/>
      <c r="H29" s="53" t="s">
        <v>113</v>
      </c>
      <c r="I29" s="75" t="s">
        <v>114</v>
      </c>
      <c r="J29" s="35"/>
    </row>
    <row r="30" spans="1:10" ht="49.5" customHeight="1" x14ac:dyDescent="0.25">
      <c r="A30" s="53"/>
      <c r="B30" s="52"/>
      <c r="C30" s="14" t="s">
        <v>6</v>
      </c>
      <c r="D30" s="51">
        <f>3200.47</f>
        <v>3200.47</v>
      </c>
      <c r="E30" s="51"/>
      <c r="F30" s="51">
        <f>3824.56</f>
        <v>3824.56</v>
      </c>
      <c r="G30" s="51"/>
      <c r="H30" s="53"/>
      <c r="I30" s="76"/>
      <c r="J30" s="35">
        <f>D30/1.2</f>
        <v>2667.0583333333334</v>
      </c>
    </row>
    <row r="31" spans="1:10" ht="21" customHeight="1" x14ac:dyDescent="0.25">
      <c r="A31" s="90" t="s">
        <v>7</v>
      </c>
      <c r="B31" s="90"/>
      <c r="C31" s="90"/>
      <c r="D31" s="90"/>
      <c r="E31" s="90"/>
      <c r="F31" s="90"/>
      <c r="G31" s="90"/>
      <c r="H31" s="90"/>
      <c r="I31" s="90"/>
    </row>
    <row r="32" spans="1:10" ht="30.75" customHeight="1" x14ac:dyDescent="0.25">
      <c r="A32" s="54" t="s">
        <v>1</v>
      </c>
      <c r="B32" s="56" t="s">
        <v>15</v>
      </c>
      <c r="C32" s="29" t="s">
        <v>10</v>
      </c>
      <c r="D32" s="55" t="str">
        <f>D3</f>
        <v>с 01.01.2025 по 30.06.2025</v>
      </c>
      <c r="E32" s="55"/>
      <c r="F32" s="55" t="str">
        <f>F3</f>
        <v>с 01.07.2025 по 31.12.2025</v>
      </c>
      <c r="G32" s="55"/>
      <c r="H32" s="56" t="s">
        <v>2</v>
      </c>
      <c r="I32" s="54" t="s">
        <v>3</v>
      </c>
    </row>
    <row r="33" spans="1:15" ht="42.75" customHeight="1" x14ac:dyDescent="0.25">
      <c r="A33" s="54"/>
      <c r="B33" s="56"/>
      <c r="C33" s="29" t="s">
        <v>4</v>
      </c>
      <c r="D33" s="61" t="s">
        <v>8</v>
      </c>
      <c r="E33" s="61"/>
      <c r="F33" s="61" t="s">
        <v>8</v>
      </c>
      <c r="G33" s="61"/>
      <c r="H33" s="56"/>
      <c r="I33" s="54"/>
      <c r="K33" s="34"/>
    </row>
    <row r="34" spans="1:15" ht="40.5" customHeight="1" x14ac:dyDescent="0.25">
      <c r="A34" s="87">
        <v>1</v>
      </c>
      <c r="B34" s="67" t="s">
        <v>29</v>
      </c>
      <c r="C34" s="43" t="s">
        <v>79</v>
      </c>
      <c r="D34" s="82">
        <v>25.7</v>
      </c>
      <c r="E34" s="83"/>
      <c r="F34" s="82">
        <v>27.87</v>
      </c>
      <c r="G34" s="83"/>
      <c r="H34" s="79" t="s">
        <v>105</v>
      </c>
      <c r="I34" s="77" t="s">
        <v>131</v>
      </c>
      <c r="K34" s="34">
        <f>F34/D34</f>
        <v>1.0844357976653698</v>
      </c>
      <c r="L34" s="31">
        <f>D35/D34-1.2</f>
        <v>0</v>
      </c>
      <c r="M34" s="31">
        <f>F35/F34-1.2</f>
        <v>-1.4352350197355257E-4</v>
      </c>
      <c r="N34" s="37"/>
      <c r="O34" s="37"/>
    </row>
    <row r="35" spans="1:15" ht="40.5" customHeight="1" x14ac:dyDescent="0.25">
      <c r="A35" s="87"/>
      <c r="B35" s="67"/>
      <c r="C35" s="43" t="s">
        <v>6</v>
      </c>
      <c r="D35" s="82">
        <v>30.84</v>
      </c>
      <c r="E35" s="83"/>
      <c r="F35" s="68">
        <v>33.44</v>
      </c>
      <c r="G35" s="68"/>
      <c r="H35" s="80"/>
      <c r="I35" s="78"/>
      <c r="N35" s="37"/>
      <c r="O35" s="37"/>
    </row>
    <row r="36" spans="1:15" ht="40.5" customHeight="1" x14ac:dyDescent="0.25">
      <c r="A36" s="53">
        <f>A34+1</f>
        <v>2</v>
      </c>
      <c r="B36" s="67" t="s">
        <v>62</v>
      </c>
      <c r="C36" s="14" t="s">
        <v>79</v>
      </c>
      <c r="D36" s="81">
        <v>30.43</v>
      </c>
      <c r="E36" s="81"/>
      <c r="F36" s="81">
        <v>32.82</v>
      </c>
      <c r="G36" s="81"/>
      <c r="H36" s="79" t="s">
        <v>105</v>
      </c>
      <c r="I36" s="77" t="s">
        <v>131</v>
      </c>
      <c r="K36" s="34">
        <f t="shared" ref="K36" si="0">F36/D36</f>
        <v>1.0785409135721329</v>
      </c>
      <c r="L36" s="35">
        <f>D37/D36-1.2</f>
        <v>1.3144922773600243E-4</v>
      </c>
      <c r="M36" s="35">
        <f>F37/F36-1.2</f>
        <v>-1.2187690432652332E-4</v>
      </c>
      <c r="N36" s="37"/>
      <c r="O36" s="37"/>
    </row>
    <row r="37" spans="1:15" ht="40.5" customHeight="1" x14ac:dyDescent="0.25">
      <c r="A37" s="53"/>
      <c r="B37" s="67"/>
      <c r="C37" s="14" t="s">
        <v>6</v>
      </c>
      <c r="D37" s="81">
        <v>36.520000000000003</v>
      </c>
      <c r="E37" s="81"/>
      <c r="F37" s="81">
        <v>39.380000000000003</v>
      </c>
      <c r="G37" s="81"/>
      <c r="H37" s="80"/>
      <c r="I37" s="78"/>
      <c r="N37" s="37"/>
      <c r="O37" s="37"/>
    </row>
    <row r="38" spans="1:15" ht="37.5" customHeight="1" x14ac:dyDescent="0.25">
      <c r="A38" s="53">
        <f t="shared" ref="A38" si="1">A36+1</f>
        <v>3</v>
      </c>
      <c r="B38" s="67" t="s">
        <v>65</v>
      </c>
      <c r="C38" s="14" t="s">
        <v>79</v>
      </c>
      <c r="D38" s="81">
        <v>38.82</v>
      </c>
      <c r="E38" s="81"/>
      <c r="F38" s="81">
        <v>42.6</v>
      </c>
      <c r="G38" s="81"/>
      <c r="H38" s="79" t="s">
        <v>105</v>
      </c>
      <c r="I38" s="77" t="s">
        <v>131</v>
      </c>
      <c r="K38" s="34">
        <f t="shared" ref="K38" si="2">F38/D38</f>
        <v>1.0973724884080371</v>
      </c>
      <c r="L38" s="35">
        <f>D39/D38-1.2</f>
        <v>-1.0303967027303074E-4</v>
      </c>
      <c r="M38" s="35">
        <f>F39/F38-1.2</f>
        <v>0</v>
      </c>
      <c r="N38" s="37"/>
      <c r="O38" s="37"/>
    </row>
    <row r="39" spans="1:15" ht="37.5" customHeight="1" x14ac:dyDescent="0.25">
      <c r="A39" s="53"/>
      <c r="B39" s="67"/>
      <c r="C39" s="14" t="s">
        <v>6</v>
      </c>
      <c r="D39" s="81">
        <v>46.58</v>
      </c>
      <c r="E39" s="81"/>
      <c r="F39" s="81">
        <v>51.12</v>
      </c>
      <c r="G39" s="81"/>
      <c r="H39" s="80"/>
      <c r="I39" s="78"/>
      <c r="N39" s="37"/>
      <c r="O39" s="37"/>
    </row>
    <row r="40" spans="1:15" ht="37.5" customHeight="1" x14ac:dyDescent="0.25">
      <c r="A40" s="53">
        <f t="shared" ref="A40" si="3">A38+1</f>
        <v>4</v>
      </c>
      <c r="B40" s="52" t="s">
        <v>31</v>
      </c>
      <c r="C40" s="14" t="s">
        <v>79</v>
      </c>
      <c r="D40" s="81">
        <v>23.53</v>
      </c>
      <c r="E40" s="81"/>
      <c r="F40" s="81">
        <v>26.66</v>
      </c>
      <c r="G40" s="81"/>
      <c r="H40" s="79" t="s">
        <v>105</v>
      </c>
      <c r="I40" s="77" t="s">
        <v>131</v>
      </c>
      <c r="K40" s="34">
        <f t="shared" ref="K40" si="4">F40/D40</f>
        <v>1.1330216744581385</v>
      </c>
      <c r="L40" s="35">
        <f>D41/D40-1.2</f>
        <v>1.6999575010623325E-4</v>
      </c>
      <c r="M40" s="35">
        <f>F41/F40-1.2</f>
        <v>-7.5018754688738198E-5</v>
      </c>
      <c r="N40" s="37"/>
      <c r="O40" s="37"/>
    </row>
    <row r="41" spans="1:15" ht="37.5" customHeight="1" x14ac:dyDescent="0.25">
      <c r="A41" s="53"/>
      <c r="B41" s="52"/>
      <c r="C41" s="14" t="s">
        <v>6</v>
      </c>
      <c r="D41" s="81">
        <v>28.24</v>
      </c>
      <c r="E41" s="81"/>
      <c r="F41" s="81">
        <v>31.99</v>
      </c>
      <c r="G41" s="81"/>
      <c r="H41" s="80"/>
      <c r="I41" s="78"/>
      <c r="N41" s="37"/>
      <c r="O41" s="37"/>
    </row>
    <row r="42" spans="1:15" ht="37.5" customHeight="1" x14ac:dyDescent="0.25">
      <c r="A42" s="53">
        <f t="shared" ref="A42" si="5">A40+1</f>
        <v>5</v>
      </c>
      <c r="B42" s="88" t="s">
        <v>32</v>
      </c>
      <c r="C42" s="43" t="s">
        <v>79</v>
      </c>
      <c r="D42" s="81">
        <v>24.18</v>
      </c>
      <c r="E42" s="81"/>
      <c r="F42" s="81">
        <v>31.41</v>
      </c>
      <c r="G42" s="81"/>
      <c r="H42" s="79" t="s">
        <v>105</v>
      </c>
      <c r="I42" s="77" t="s">
        <v>131</v>
      </c>
      <c r="K42" s="34">
        <f t="shared" ref="K42" si="6">F42/D42</f>
        <v>1.2990074441687345</v>
      </c>
      <c r="L42" s="35">
        <f>D43/D42-1.2</f>
        <v>1.6542597187751973E-4</v>
      </c>
      <c r="M42" s="35">
        <f>F43/F42-1.2</f>
        <v>-6.3673989175505596E-5</v>
      </c>
      <c r="N42" s="37"/>
      <c r="O42" s="37"/>
    </row>
    <row r="43" spans="1:15" ht="37.5" customHeight="1" x14ac:dyDescent="0.25">
      <c r="A43" s="53"/>
      <c r="B43" s="88"/>
      <c r="C43" s="43" t="s">
        <v>6</v>
      </c>
      <c r="D43" s="81">
        <v>29.02</v>
      </c>
      <c r="E43" s="81"/>
      <c r="F43" s="81">
        <v>37.69</v>
      </c>
      <c r="G43" s="81"/>
      <c r="H43" s="80"/>
      <c r="I43" s="78"/>
      <c r="N43" s="37"/>
      <c r="O43" s="37"/>
    </row>
    <row r="44" spans="1:15" ht="37.5" customHeight="1" x14ac:dyDescent="0.25">
      <c r="A44" s="53">
        <f t="shared" ref="A44" si="7">A42+1</f>
        <v>6</v>
      </c>
      <c r="B44" s="88" t="s">
        <v>38</v>
      </c>
      <c r="C44" s="43" t="s">
        <v>79</v>
      </c>
      <c r="D44" s="81">
        <v>30.13</v>
      </c>
      <c r="E44" s="81"/>
      <c r="F44" s="81">
        <v>35.130000000000003</v>
      </c>
      <c r="G44" s="81"/>
      <c r="H44" s="79" t="s">
        <v>105</v>
      </c>
      <c r="I44" s="77" t="s">
        <v>131</v>
      </c>
      <c r="K44" s="34">
        <f t="shared" ref="K44" si="8">F44/D44</f>
        <v>1.1659475605708598</v>
      </c>
      <c r="L44" s="35">
        <f>D45/D44-1.2</f>
        <v>1.327580484566937E-4</v>
      </c>
      <c r="M44" s="35">
        <f>F45/F44-1.2</f>
        <v>1.1386279533143195E-4</v>
      </c>
      <c r="N44" s="37"/>
      <c r="O44" s="37"/>
    </row>
    <row r="45" spans="1:15" ht="37.5" customHeight="1" x14ac:dyDescent="0.25">
      <c r="A45" s="53"/>
      <c r="B45" s="88"/>
      <c r="C45" s="43" t="s">
        <v>6</v>
      </c>
      <c r="D45" s="81">
        <v>36.159999999999997</v>
      </c>
      <c r="E45" s="81"/>
      <c r="F45" s="81">
        <v>42.16</v>
      </c>
      <c r="G45" s="81"/>
      <c r="H45" s="80"/>
      <c r="I45" s="78"/>
      <c r="N45" s="37"/>
      <c r="O45" s="37"/>
    </row>
    <row r="46" spans="1:15" ht="37.5" customHeight="1" x14ac:dyDescent="0.25">
      <c r="A46" s="53">
        <f t="shared" ref="A46" si="9">A44+1</f>
        <v>7</v>
      </c>
      <c r="B46" s="67" t="s">
        <v>45</v>
      </c>
      <c r="C46" s="14" t="s">
        <v>79</v>
      </c>
      <c r="D46" s="81">
        <v>29.97</v>
      </c>
      <c r="E46" s="81"/>
      <c r="F46" s="81">
        <v>35.75</v>
      </c>
      <c r="G46" s="81"/>
      <c r="H46" s="79" t="s">
        <v>105</v>
      </c>
      <c r="I46" s="77" t="s">
        <v>131</v>
      </c>
      <c r="K46" s="34">
        <f t="shared" ref="K46" si="10">F46/D46</f>
        <v>1.1928595261928596</v>
      </c>
      <c r="L46" s="35">
        <f>D47/D46-1.2</f>
        <v>-1.3346680013337497E-4</v>
      </c>
      <c r="M46" s="35">
        <f>F47/F46-1.2</f>
        <v>0</v>
      </c>
      <c r="N46" s="37"/>
      <c r="O46" s="37"/>
    </row>
    <row r="47" spans="1:15" ht="37.5" customHeight="1" x14ac:dyDescent="0.25">
      <c r="A47" s="53"/>
      <c r="B47" s="67"/>
      <c r="C47" s="14" t="s">
        <v>6</v>
      </c>
      <c r="D47" s="81">
        <v>35.96</v>
      </c>
      <c r="E47" s="81"/>
      <c r="F47" s="81">
        <v>42.9</v>
      </c>
      <c r="G47" s="81"/>
      <c r="H47" s="80"/>
      <c r="I47" s="78"/>
      <c r="N47" s="37"/>
      <c r="O47" s="37"/>
    </row>
    <row r="48" spans="1:15" ht="37.5" customHeight="1" x14ac:dyDescent="0.25">
      <c r="A48" s="53">
        <f t="shared" ref="A48" si="11">A46+1</f>
        <v>8</v>
      </c>
      <c r="B48" s="88" t="s">
        <v>46</v>
      </c>
      <c r="C48" s="43" t="s">
        <v>79</v>
      </c>
      <c r="D48" s="81">
        <v>24.68</v>
      </c>
      <c r="E48" s="81"/>
      <c r="F48" s="81">
        <v>29.62</v>
      </c>
      <c r="G48" s="81"/>
      <c r="H48" s="79" t="s">
        <v>105</v>
      </c>
      <c r="I48" s="77" t="s">
        <v>131</v>
      </c>
      <c r="K48" s="34">
        <f t="shared" ref="K48" si="12">F48/D48</f>
        <v>1.2001620745542951</v>
      </c>
      <c r="L48" s="35">
        <f>D49/D48-1.2</f>
        <v>1.6207455429517736E-4</v>
      </c>
      <c r="M48" s="35">
        <f>F49/F48-1.2</f>
        <v>-1.3504388926399713E-4</v>
      </c>
      <c r="N48" s="37"/>
      <c r="O48" s="37"/>
    </row>
    <row r="49" spans="1:19" ht="37.5" customHeight="1" x14ac:dyDescent="0.25">
      <c r="A49" s="53"/>
      <c r="B49" s="88"/>
      <c r="C49" s="43" t="s">
        <v>6</v>
      </c>
      <c r="D49" s="81">
        <v>29.62</v>
      </c>
      <c r="E49" s="81"/>
      <c r="F49" s="81">
        <v>35.54</v>
      </c>
      <c r="G49" s="81"/>
      <c r="H49" s="80"/>
      <c r="I49" s="78"/>
      <c r="N49" s="37"/>
      <c r="O49" s="37"/>
    </row>
    <row r="50" spans="1:19" ht="64.5" customHeight="1" x14ac:dyDescent="0.25">
      <c r="A50" s="53">
        <f t="shared" ref="A50" si="13">A48+1</f>
        <v>9</v>
      </c>
      <c r="B50" s="52" t="s">
        <v>76</v>
      </c>
      <c r="C50" s="14" t="s">
        <v>79</v>
      </c>
      <c r="D50" s="81">
        <v>30.51</v>
      </c>
      <c r="E50" s="81"/>
      <c r="F50" s="81">
        <v>35.700000000000003</v>
      </c>
      <c r="G50" s="81"/>
      <c r="H50" s="79" t="s">
        <v>105</v>
      </c>
      <c r="I50" s="77" t="s">
        <v>131</v>
      </c>
      <c r="K50" s="34">
        <f t="shared" ref="K50" si="14">F50/D50</f>
        <v>1.1701081612586037</v>
      </c>
      <c r="L50" s="35">
        <f>D51/D50-1.2</f>
        <v>-6.5552277941804959E-5</v>
      </c>
      <c r="M50" s="35">
        <f>F51/F50-1.2</f>
        <v>0</v>
      </c>
      <c r="N50" s="37"/>
      <c r="O50" s="37"/>
    </row>
    <row r="51" spans="1:19" ht="64.5" customHeight="1" x14ac:dyDescent="0.25">
      <c r="A51" s="53"/>
      <c r="B51" s="52"/>
      <c r="C51" s="14" t="s">
        <v>6</v>
      </c>
      <c r="D51" s="81">
        <v>36.61</v>
      </c>
      <c r="E51" s="81"/>
      <c r="F51" s="81">
        <v>42.84</v>
      </c>
      <c r="G51" s="81"/>
      <c r="H51" s="80"/>
      <c r="I51" s="78"/>
      <c r="N51" s="37"/>
      <c r="O51" s="37"/>
    </row>
    <row r="52" spans="1:19" ht="56.25" customHeight="1" x14ac:dyDescent="0.25">
      <c r="A52" s="53">
        <f t="shared" ref="A52" si="15">A50+1</f>
        <v>10</v>
      </c>
      <c r="B52" s="52" t="s">
        <v>34</v>
      </c>
      <c r="C52" s="14" t="s">
        <v>79</v>
      </c>
      <c r="D52" s="81">
        <v>31.29</v>
      </c>
      <c r="E52" s="81"/>
      <c r="F52" s="81">
        <v>36.020000000000003</v>
      </c>
      <c r="G52" s="81"/>
      <c r="H52" s="79" t="s">
        <v>105</v>
      </c>
      <c r="I52" s="77" t="s">
        <v>131</v>
      </c>
      <c r="K52" s="34">
        <f t="shared" ref="K52" si="16">F52/D52</f>
        <v>1.1511665068712049</v>
      </c>
      <c r="L52" s="35">
        <f>D53/D52-1.2</f>
        <v>6.3918184723510407E-5</v>
      </c>
      <c r="M52" s="35">
        <f>F53/F52-1.2</f>
        <v>-1.1104941699069393E-4</v>
      </c>
      <c r="N52" s="37"/>
      <c r="O52" s="37"/>
    </row>
    <row r="53" spans="1:19" ht="56.25" customHeight="1" x14ac:dyDescent="0.25">
      <c r="A53" s="53"/>
      <c r="B53" s="52"/>
      <c r="C53" s="14" t="s">
        <v>6</v>
      </c>
      <c r="D53" s="81">
        <v>37.549999999999997</v>
      </c>
      <c r="E53" s="81"/>
      <c r="F53" s="81">
        <v>43.22</v>
      </c>
      <c r="G53" s="81"/>
      <c r="H53" s="80"/>
      <c r="I53" s="78"/>
      <c r="N53" s="37"/>
      <c r="O53" s="37"/>
    </row>
    <row r="54" spans="1:19" ht="58.5" customHeight="1" x14ac:dyDescent="0.25">
      <c r="A54" s="53">
        <f t="shared" ref="A54" si="17">A52+1</f>
        <v>11</v>
      </c>
      <c r="B54" s="67" t="s">
        <v>63</v>
      </c>
      <c r="C54" s="14" t="s">
        <v>79</v>
      </c>
      <c r="D54" s="81">
        <v>24.85</v>
      </c>
      <c r="E54" s="81"/>
      <c r="F54" s="81">
        <v>26.35</v>
      </c>
      <c r="G54" s="81"/>
      <c r="H54" s="79" t="s">
        <v>105</v>
      </c>
      <c r="I54" s="77" t="s">
        <v>131</v>
      </c>
      <c r="K54" s="34">
        <f t="shared" ref="K54" si="18">F54/D54</f>
        <v>1.0603621730382293</v>
      </c>
      <c r="L54" s="35">
        <f>D55/D54-1.2</f>
        <v>0</v>
      </c>
      <c r="M54" s="35">
        <f>F55/F54-1.2</f>
        <v>0</v>
      </c>
      <c r="N54" s="37"/>
      <c r="O54" s="37"/>
    </row>
    <row r="55" spans="1:19" ht="58.5" customHeight="1" x14ac:dyDescent="0.25">
      <c r="A55" s="53"/>
      <c r="B55" s="67"/>
      <c r="C55" s="14" t="s">
        <v>6</v>
      </c>
      <c r="D55" s="68">
        <v>29.82</v>
      </c>
      <c r="E55" s="68"/>
      <c r="F55" s="68">
        <v>31.62</v>
      </c>
      <c r="G55" s="68"/>
      <c r="H55" s="80"/>
      <c r="I55" s="78"/>
      <c r="N55" s="37"/>
      <c r="O55" s="37"/>
    </row>
    <row r="56" spans="1:19" ht="34.5" customHeight="1" x14ac:dyDescent="0.25">
      <c r="A56" s="53">
        <f t="shared" ref="A56" si="19">A54+1</f>
        <v>12</v>
      </c>
      <c r="B56" s="67" t="s">
        <v>64</v>
      </c>
      <c r="C56" s="43" t="s">
        <v>79</v>
      </c>
      <c r="D56" s="81">
        <v>32.18</v>
      </c>
      <c r="E56" s="81"/>
      <c r="F56" s="81">
        <v>34.07</v>
      </c>
      <c r="G56" s="81"/>
      <c r="H56" s="79" t="s">
        <v>105</v>
      </c>
      <c r="I56" s="77" t="s">
        <v>131</v>
      </c>
      <c r="K56" s="34">
        <f t="shared" ref="K56" si="20">F56/D56</f>
        <v>1.0587321317588565</v>
      </c>
      <c r="L56" s="35">
        <f>D57/D56-1.2</f>
        <v>1.2430080795522436E-4</v>
      </c>
      <c r="M56" s="35">
        <f>F57/F56-1.2</f>
        <v>-1.1740534194304431E-4</v>
      </c>
      <c r="N56" s="37"/>
      <c r="O56" s="37"/>
    </row>
    <row r="57" spans="1:19" ht="34.5" customHeight="1" x14ac:dyDescent="0.25">
      <c r="A57" s="53"/>
      <c r="B57" s="67"/>
      <c r="C57" s="43" t="s">
        <v>6</v>
      </c>
      <c r="D57" s="68">
        <v>38.619999999999997</v>
      </c>
      <c r="E57" s="68"/>
      <c r="F57" s="68">
        <v>40.880000000000003</v>
      </c>
      <c r="G57" s="68"/>
      <c r="H57" s="80"/>
      <c r="I57" s="78"/>
      <c r="N57" s="37"/>
      <c r="O57" s="37"/>
    </row>
    <row r="58" spans="1:19" ht="34.5" customHeight="1" x14ac:dyDescent="0.25">
      <c r="A58" s="53">
        <f t="shared" ref="A58" si="21">A56+1</f>
        <v>13</v>
      </c>
      <c r="B58" s="52" t="s">
        <v>66</v>
      </c>
      <c r="C58" s="14" t="s">
        <v>79</v>
      </c>
      <c r="D58" s="81">
        <v>32.549999999999997</v>
      </c>
      <c r="E58" s="81"/>
      <c r="F58" s="81">
        <v>35.25</v>
      </c>
      <c r="G58" s="81"/>
      <c r="H58" s="79" t="s">
        <v>105</v>
      </c>
      <c r="I58" s="77" t="s">
        <v>131</v>
      </c>
      <c r="K58" s="34">
        <f t="shared" ref="K58" si="22">F58/D58</f>
        <v>1.0829493087557605</v>
      </c>
      <c r="L58" s="35">
        <f>D59/D58-1.2</f>
        <v>0</v>
      </c>
      <c r="M58" s="35">
        <f>F59/F58-1.2</f>
        <v>0</v>
      </c>
      <c r="N58" s="37"/>
      <c r="O58" s="37"/>
    </row>
    <row r="59" spans="1:19" ht="34.5" customHeight="1" x14ac:dyDescent="0.25">
      <c r="A59" s="53"/>
      <c r="B59" s="52"/>
      <c r="C59" s="14" t="s">
        <v>6</v>
      </c>
      <c r="D59" s="81">
        <v>39.06</v>
      </c>
      <c r="E59" s="81"/>
      <c r="F59" s="81">
        <v>42.3</v>
      </c>
      <c r="G59" s="81"/>
      <c r="H59" s="80"/>
      <c r="I59" s="78"/>
      <c r="N59" s="37"/>
      <c r="O59" s="37"/>
    </row>
    <row r="60" spans="1:19" ht="18.75" customHeight="1" x14ac:dyDescent="0.25">
      <c r="A60" s="90" t="s">
        <v>17</v>
      </c>
      <c r="B60" s="90"/>
      <c r="C60" s="90"/>
      <c r="D60" s="90"/>
      <c r="E60" s="90"/>
      <c r="F60" s="90"/>
      <c r="G60" s="90"/>
      <c r="H60" s="90"/>
      <c r="I60" s="90"/>
    </row>
    <row r="61" spans="1:19" ht="28.5" x14ac:dyDescent="0.25">
      <c r="A61" s="54" t="s">
        <v>1</v>
      </c>
      <c r="B61" s="56" t="s">
        <v>15</v>
      </c>
      <c r="C61" s="29" t="s">
        <v>10</v>
      </c>
      <c r="D61" s="91" t="s">
        <v>111</v>
      </c>
      <c r="E61" s="91"/>
      <c r="F61" s="91" t="s">
        <v>77</v>
      </c>
      <c r="G61" s="91"/>
      <c r="H61" s="25"/>
      <c r="I61" s="27"/>
    </row>
    <row r="62" spans="1:19" s="9" customFormat="1" ht="51" customHeight="1" x14ac:dyDescent="0.25">
      <c r="A62" s="54"/>
      <c r="B62" s="56"/>
      <c r="C62" s="54" t="s">
        <v>4</v>
      </c>
      <c r="D62" s="21" t="s">
        <v>11</v>
      </c>
      <c r="E62" s="21" t="s">
        <v>12</v>
      </c>
      <c r="F62" s="21" t="s">
        <v>11</v>
      </c>
      <c r="G62" s="21" t="s">
        <v>12</v>
      </c>
      <c r="H62" s="26"/>
      <c r="I62" s="28"/>
      <c r="N62" s="33"/>
      <c r="O62" s="33"/>
      <c r="P62" s="33"/>
      <c r="Q62" s="33"/>
      <c r="R62" s="33"/>
      <c r="S62" s="33"/>
    </row>
    <row r="63" spans="1:19" s="9" customFormat="1" ht="14.25" customHeight="1" x14ac:dyDescent="0.25">
      <c r="A63" s="54"/>
      <c r="B63" s="56"/>
      <c r="C63" s="54"/>
      <c r="D63" s="21" t="s">
        <v>13</v>
      </c>
      <c r="E63" s="21" t="s">
        <v>14</v>
      </c>
      <c r="F63" s="21" t="s">
        <v>13</v>
      </c>
      <c r="G63" s="21" t="s">
        <v>14</v>
      </c>
      <c r="H63" s="26"/>
      <c r="I63" s="28"/>
      <c r="N63" s="33"/>
      <c r="O63" s="33"/>
      <c r="P63" s="33"/>
      <c r="Q63" s="33"/>
      <c r="R63" s="33"/>
      <c r="S63" s="33"/>
    </row>
    <row r="64" spans="1:19" ht="36" customHeight="1" x14ac:dyDescent="0.25">
      <c r="A64" s="53">
        <v>1</v>
      </c>
      <c r="B64" s="52" t="s">
        <v>80</v>
      </c>
      <c r="C64" s="14" t="s">
        <v>79</v>
      </c>
      <c r="D64" s="42">
        <v>25.58</v>
      </c>
      <c r="E64" s="42">
        <v>2926.32</v>
      </c>
      <c r="F64" s="42">
        <v>34.61</v>
      </c>
      <c r="G64" s="42">
        <v>4429.4799999999996</v>
      </c>
      <c r="H64" s="53" t="s">
        <v>128</v>
      </c>
      <c r="I64" s="77" t="s">
        <v>130</v>
      </c>
    </row>
    <row r="65" spans="1:13" ht="36" customHeight="1" x14ac:dyDescent="0.25">
      <c r="A65" s="53"/>
      <c r="B65" s="52"/>
      <c r="C65" s="14" t="s">
        <v>6</v>
      </c>
      <c r="D65" s="42">
        <v>30.7</v>
      </c>
      <c r="E65" s="42">
        <v>3477.47</v>
      </c>
      <c r="F65" s="42">
        <v>32.9</v>
      </c>
      <c r="G65" s="42">
        <v>4155.58</v>
      </c>
      <c r="H65" s="53"/>
      <c r="I65" s="78"/>
      <c r="J65" s="38" t="s">
        <v>118</v>
      </c>
    </row>
    <row r="66" spans="1:13" ht="36" customHeight="1" x14ac:dyDescent="0.25">
      <c r="A66" s="53">
        <f>1+A64</f>
        <v>2</v>
      </c>
      <c r="B66" s="52" t="s">
        <v>81</v>
      </c>
      <c r="C66" s="14" t="s">
        <v>79</v>
      </c>
      <c r="D66" s="42">
        <v>25.98</v>
      </c>
      <c r="E66" s="42">
        <v>3057.34</v>
      </c>
      <c r="F66" s="42">
        <v>40.46</v>
      </c>
      <c r="G66" s="42">
        <v>4082.1</v>
      </c>
      <c r="H66" s="53" t="s">
        <v>128</v>
      </c>
      <c r="I66" s="77" t="s">
        <v>130</v>
      </c>
    </row>
    <row r="67" spans="1:13" ht="36" customHeight="1" x14ac:dyDescent="0.25">
      <c r="A67" s="53"/>
      <c r="B67" s="52"/>
      <c r="C67" s="14" t="s">
        <v>6</v>
      </c>
      <c r="D67" s="42">
        <v>31.18</v>
      </c>
      <c r="E67" s="42">
        <v>3668.81</v>
      </c>
      <c r="F67" s="42">
        <v>36.56</v>
      </c>
      <c r="G67" s="42">
        <v>4384.13</v>
      </c>
      <c r="H67" s="53"/>
      <c r="I67" s="78"/>
      <c r="J67" s="38" t="s">
        <v>118</v>
      </c>
    </row>
    <row r="68" spans="1:13" ht="36" customHeight="1" x14ac:dyDescent="0.25">
      <c r="A68" s="53">
        <f t="shared" ref="A68" si="23">1+A66</f>
        <v>3</v>
      </c>
      <c r="B68" s="52" t="s">
        <v>82</v>
      </c>
      <c r="C68" s="14" t="s">
        <v>79</v>
      </c>
      <c r="D68" s="42">
        <v>25.98</v>
      </c>
      <c r="E68" s="42">
        <f>D9</f>
        <v>2679.15</v>
      </c>
      <c r="F68" s="42">
        <v>40.46</v>
      </c>
      <c r="G68" s="42">
        <f>F9</f>
        <v>3504.22</v>
      </c>
      <c r="H68" s="53" t="s">
        <v>128</v>
      </c>
      <c r="I68" s="77" t="s">
        <v>130</v>
      </c>
    </row>
    <row r="69" spans="1:13" ht="36" customHeight="1" x14ac:dyDescent="0.25">
      <c r="A69" s="53"/>
      <c r="B69" s="52"/>
      <c r="C69" s="14" t="s">
        <v>6</v>
      </c>
      <c r="D69" s="42">
        <v>31.18</v>
      </c>
      <c r="E69" s="42">
        <f>D10</f>
        <v>3013.99</v>
      </c>
      <c r="F69" s="42">
        <v>36.56</v>
      </c>
      <c r="G69" s="42">
        <f>F10</f>
        <v>3601.7159999999999</v>
      </c>
      <c r="H69" s="53"/>
      <c r="I69" s="78"/>
      <c r="J69" s="38" t="s">
        <v>118</v>
      </c>
    </row>
    <row r="70" spans="1:13" ht="36" customHeight="1" x14ac:dyDescent="0.25">
      <c r="A70" s="53">
        <f t="shared" ref="A70" si="24">1+A68</f>
        <v>4</v>
      </c>
      <c r="B70" s="52" t="s">
        <v>94</v>
      </c>
      <c r="C70" s="14" t="s">
        <v>79</v>
      </c>
      <c r="D70" s="42" t="s">
        <v>122</v>
      </c>
      <c r="E70" s="42">
        <f>D11</f>
        <v>2679.15</v>
      </c>
      <c r="F70" s="42" t="s">
        <v>123</v>
      </c>
      <c r="G70" s="42">
        <f>F11</f>
        <v>3504.22</v>
      </c>
      <c r="H70" s="53" t="s">
        <v>128</v>
      </c>
      <c r="I70" s="77" t="s">
        <v>130</v>
      </c>
      <c r="J70" s="41"/>
      <c r="K70" s="11"/>
      <c r="L70" s="11"/>
      <c r="M70" s="11"/>
    </row>
    <row r="71" spans="1:13" ht="36" customHeight="1" x14ac:dyDescent="0.25">
      <c r="A71" s="53"/>
      <c r="B71" s="52"/>
      <c r="C71" s="14" t="s">
        <v>6</v>
      </c>
      <c r="D71" s="42" t="s">
        <v>124</v>
      </c>
      <c r="E71" s="42">
        <f>D12</f>
        <v>2069.1999999999998</v>
      </c>
      <c r="F71" s="42" t="s">
        <v>125</v>
      </c>
      <c r="G71" s="42">
        <f>F12</f>
        <v>2472.69</v>
      </c>
      <c r="H71" s="53"/>
      <c r="I71" s="78"/>
      <c r="J71" s="38" t="s">
        <v>118</v>
      </c>
      <c r="K71" s="11"/>
      <c r="L71" s="11"/>
      <c r="M71" s="11"/>
    </row>
    <row r="72" spans="1:13" ht="36" customHeight="1" x14ac:dyDescent="0.25">
      <c r="A72" s="53">
        <f t="shared" ref="A72" si="25">1+A70</f>
        <v>5</v>
      </c>
      <c r="B72" s="52" t="s">
        <v>83</v>
      </c>
      <c r="C72" s="14" t="s">
        <v>79</v>
      </c>
      <c r="D72" s="42">
        <v>29.36</v>
      </c>
      <c r="E72" s="42">
        <v>3396.95</v>
      </c>
      <c r="F72" s="42">
        <v>31.32</v>
      </c>
      <c r="G72" s="42">
        <v>4282.29</v>
      </c>
      <c r="H72" s="53" t="s">
        <v>128</v>
      </c>
      <c r="I72" s="77" t="s">
        <v>130</v>
      </c>
    </row>
    <row r="73" spans="1:13" ht="36" customHeight="1" x14ac:dyDescent="0.25">
      <c r="A73" s="53"/>
      <c r="B73" s="52"/>
      <c r="C73" s="14" t="s">
        <v>6</v>
      </c>
      <c r="D73" s="42">
        <v>35.229999999999997</v>
      </c>
      <c r="E73" s="42">
        <f>$D$14</f>
        <v>4076.3399999999997</v>
      </c>
      <c r="F73" s="42">
        <v>37.58</v>
      </c>
      <c r="G73" s="42">
        <f>$F$14</f>
        <v>4871.05</v>
      </c>
      <c r="H73" s="53"/>
      <c r="I73" s="78"/>
    </row>
    <row r="74" spans="1:13" ht="36" customHeight="1" x14ac:dyDescent="0.25">
      <c r="A74" s="53">
        <f t="shared" ref="A74" si="26">1+A72</f>
        <v>6</v>
      </c>
      <c r="B74" s="52" t="s">
        <v>84</v>
      </c>
      <c r="C74" s="14" t="s">
        <v>79</v>
      </c>
      <c r="D74" s="42">
        <v>28</v>
      </c>
      <c r="E74" s="42">
        <v>3396.95</v>
      </c>
      <c r="F74" s="42">
        <v>30.6</v>
      </c>
      <c r="G74" s="42">
        <v>4282.29</v>
      </c>
      <c r="H74" s="53" t="s">
        <v>128</v>
      </c>
      <c r="I74" s="77" t="s">
        <v>130</v>
      </c>
    </row>
    <row r="75" spans="1:13" ht="36" customHeight="1" x14ac:dyDescent="0.25">
      <c r="A75" s="53"/>
      <c r="B75" s="52"/>
      <c r="C75" s="14" t="s">
        <v>6</v>
      </c>
      <c r="D75" s="42">
        <v>33.6</v>
      </c>
      <c r="E75" s="42">
        <f>$D$14</f>
        <v>4076.3399999999997</v>
      </c>
      <c r="F75" s="42">
        <v>36.72</v>
      </c>
      <c r="G75" s="42">
        <f>$F$14</f>
        <v>4871.05</v>
      </c>
      <c r="H75" s="53"/>
      <c r="I75" s="78"/>
    </row>
    <row r="76" spans="1:13" ht="232.5" customHeight="1" x14ac:dyDescent="0.25">
      <c r="A76" s="53">
        <f t="shared" ref="A76" si="27">1+A74</f>
        <v>7</v>
      </c>
      <c r="B76" s="92" t="s">
        <v>121</v>
      </c>
      <c r="C76" s="14" t="s">
        <v>79</v>
      </c>
      <c r="D76" s="42">
        <v>35.65</v>
      </c>
      <c r="E76" s="42">
        <v>3510.91</v>
      </c>
      <c r="F76" s="42">
        <v>37.43</v>
      </c>
      <c r="G76" s="42">
        <v>4945.54</v>
      </c>
      <c r="H76" s="79" t="s">
        <v>128</v>
      </c>
      <c r="I76" s="73" t="s">
        <v>130</v>
      </c>
    </row>
    <row r="77" spans="1:13" ht="232.5" customHeight="1" x14ac:dyDescent="0.25">
      <c r="A77" s="53"/>
      <c r="B77" s="93"/>
      <c r="C77" s="14" t="s">
        <v>6</v>
      </c>
      <c r="D77" s="42">
        <v>35.65</v>
      </c>
      <c r="E77" s="42">
        <v>3567.91</v>
      </c>
      <c r="F77" s="42">
        <v>37.43</v>
      </c>
      <c r="G77" s="42">
        <v>4263.6499999999996</v>
      </c>
      <c r="H77" s="94"/>
      <c r="I77" s="74"/>
    </row>
    <row r="78" spans="1:13" ht="61.5" customHeight="1" x14ac:dyDescent="0.25">
      <c r="A78" s="53">
        <f>1+A76</f>
        <v>8</v>
      </c>
      <c r="B78" s="52" t="s">
        <v>85</v>
      </c>
      <c r="C78" s="14" t="s">
        <v>79</v>
      </c>
      <c r="D78" s="42">
        <v>35.65</v>
      </c>
      <c r="E78" s="42">
        <v>3510.91</v>
      </c>
      <c r="F78" s="42">
        <v>37.43</v>
      </c>
      <c r="G78" s="42">
        <v>4945.54</v>
      </c>
      <c r="H78" s="53" t="s">
        <v>128</v>
      </c>
      <c r="I78" s="77" t="s">
        <v>130</v>
      </c>
    </row>
    <row r="79" spans="1:13" ht="61.5" customHeight="1" x14ac:dyDescent="0.25">
      <c r="A79" s="53"/>
      <c r="B79" s="52"/>
      <c r="C79" s="14" t="s">
        <v>6</v>
      </c>
      <c r="D79" s="42">
        <v>35.65</v>
      </c>
      <c r="E79" s="42">
        <f>D18</f>
        <v>2383.23</v>
      </c>
      <c r="F79" s="42">
        <v>37.43</v>
      </c>
      <c r="G79" s="42">
        <v>2847.97</v>
      </c>
      <c r="H79" s="53"/>
      <c r="I79" s="78"/>
    </row>
    <row r="80" spans="1:13" ht="54" customHeight="1" x14ac:dyDescent="0.25">
      <c r="A80" s="53">
        <f t="shared" ref="A80" si="28">1+A78</f>
        <v>9</v>
      </c>
      <c r="B80" s="52" t="s">
        <v>86</v>
      </c>
      <c r="C80" s="14" t="s">
        <v>79</v>
      </c>
      <c r="D80" s="44">
        <v>27.05</v>
      </c>
      <c r="E80" s="44">
        <v>3510.91</v>
      </c>
      <c r="F80" s="44">
        <v>29.59</v>
      </c>
      <c r="G80" s="44">
        <v>4945.54</v>
      </c>
      <c r="H80" s="53" t="s">
        <v>128</v>
      </c>
      <c r="I80" s="77" t="s">
        <v>130</v>
      </c>
    </row>
    <row r="81" spans="1:10" ht="54" customHeight="1" x14ac:dyDescent="0.25">
      <c r="A81" s="53"/>
      <c r="B81" s="52"/>
      <c r="C81" s="14" t="s">
        <v>6</v>
      </c>
      <c r="D81" s="44">
        <v>27.05</v>
      </c>
      <c r="E81" s="44">
        <f>D18</f>
        <v>2383.23</v>
      </c>
      <c r="F81" s="44">
        <v>29.59</v>
      </c>
      <c r="G81" s="44">
        <f>F18</f>
        <v>2847.97</v>
      </c>
      <c r="H81" s="53"/>
      <c r="I81" s="78"/>
    </row>
    <row r="82" spans="1:10" ht="114" customHeight="1" x14ac:dyDescent="0.25">
      <c r="A82" s="53">
        <f t="shared" ref="A82" si="29">1+A80</f>
        <v>10</v>
      </c>
      <c r="B82" s="52" t="s">
        <v>108</v>
      </c>
      <c r="C82" s="14" t="s">
        <v>79</v>
      </c>
      <c r="D82" s="42">
        <v>35.65</v>
      </c>
      <c r="E82" s="42">
        <v>2928.84</v>
      </c>
      <c r="F82" s="42">
        <v>37.43</v>
      </c>
      <c r="G82" s="42">
        <v>3218.86</v>
      </c>
      <c r="H82" s="79" t="s">
        <v>128</v>
      </c>
      <c r="I82" s="73" t="s">
        <v>130</v>
      </c>
    </row>
    <row r="83" spans="1:10" ht="114" customHeight="1" x14ac:dyDescent="0.25">
      <c r="A83" s="53"/>
      <c r="B83" s="52"/>
      <c r="C83" s="14" t="s">
        <v>6</v>
      </c>
      <c r="D83" s="42">
        <v>35.65</v>
      </c>
      <c r="E83" s="42">
        <v>3063.73</v>
      </c>
      <c r="F83" s="42">
        <v>37.43</v>
      </c>
      <c r="G83" s="42">
        <v>3661.15</v>
      </c>
      <c r="H83" s="94"/>
      <c r="I83" s="74"/>
    </row>
    <row r="84" spans="1:10" ht="47.25" customHeight="1" x14ac:dyDescent="0.25">
      <c r="A84" s="53">
        <f t="shared" ref="A84" si="30">1+A82</f>
        <v>11</v>
      </c>
      <c r="B84" s="52" t="s">
        <v>87</v>
      </c>
      <c r="C84" s="14" t="s">
        <v>79</v>
      </c>
      <c r="D84" s="42">
        <v>22.1</v>
      </c>
      <c r="E84" s="42">
        <v>2928.84</v>
      </c>
      <c r="F84" s="44">
        <v>23.39</v>
      </c>
      <c r="G84" s="42">
        <v>3218.86</v>
      </c>
      <c r="H84" s="79" t="s">
        <v>128</v>
      </c>
      <c r="I84" s="73" t="s">
        <v>130</v>
      </c>
    </row>
    <row r="85" spans="1:10" ht="47.25" customHeight="1" x14ac:dyDescent="0.25">
      <c r="A85" s="53"/>
      <c r="B85" s="52"/>
      <c r="C85" s="14" t="s">
        <v>6</v>
      </c>
      <c r="D85" s="42">
        <v>26.52</v>
      </c>
      <c r="E85" s="42">
        <v>3063.73</v>
      </c>
      <c r="F85" s="47">
        <v>28.07</v>
      </c>
      <c r="G85" s="42">
        <v>3661.15</v>
      </c>
      <c r="H85" s="94"/>
      <c r="I85" s="74"/>
    </row>
    <row r="86" spans="1:10" ht="73.5" customHeight="1" x14ac:dyDescent="0.25">
      <c r="A86" s="53">
        <f t="shared" ref="A86" si="31">1+A84</f>
        <v>12</v>
      </c>
      <c r="B86" s="52" t="s">
        <v>88</v>
      </c>
      <c r="C86" s="14" t="s">
        <v>79</v>
      </c>
      <c r="D86" s="42">
        <v>27.05</v>
      </c>
      <c r="E86" s="42">
        <v>2928.84</v>
      </c>
      <c r="F86" s="42">
        <v>29.59</v>
      </c>
      <c r="G86" s="42">
        <v>3218.86</v>
      </c>
      <c r="H86" s="79" t="s">
        <v>128</v>
      </c>
      <c r="I86" s="73" t="s">
        <v>130</v>
      </c>
    </row>
    <row r="87" spans="1:10" ht="55.5" customHeight="1" x14ac:dyDescent="0.25">
      <c r="A87" s="53"/>
      <c r="B87" s="52"/>
      <c r="C87" s="14" t="s">
        <v>6</v>
      </c>
      <c r="D87" s="42">
        <v>27.05</v>
      </c>
      <c r="E87" s="42">
        <v>3063.73</v>
      </c>
      <c r="F87" s="42">
        <v>29.59</v>
      </c>
      <c r="G87" s="42">
        <v>3661.15</v>
      </c>
      <c r="H87" s="94"/>
      <c r="I87" s="74"/>
    </row>
    <row r="88" spans="1:10" ht="73.5" customHeight="1" x14ac:dyDescent="0.25">
      <c r="A88" s="53">
        <f t="shared" ref="A88" si="32">1+A86</f>
        <v>13</v>
      </c>
      <c r="B88" s="52" t="s">
        <v>89</v>
      </c>
      <c r="C88" s="14" t="s">
        <v>79</v>
      </c>
      <c r="D88" s="42">
        <v>17.48</v>
      </c>
      <c r="E88" s="42">
        <v>2928.84</v>
      </c>
      <c r="F88" s="42">
        <v>19.079999999999998</v>
      </c>
      <c r="G88" s="42">
        <v>3218.86</v>
      </c>
      <c r="H88" s="79" t="s">
        <v>128</v>
      </c>
      <c r="I88" s="73" t="s">
        <v>130</v>
      </c>
    </row>
    <row r="89" spans="1:10" ht="55.5" customHeight="1" x14ac:dyDescent="0.25">
      <c r="A89" s="53"/>
      <c r="B89" s="52"/>
      <c r="C89" s="14" t="s">
        <v>6</v>
      </c>
      <c r="D89" s="42">
        <v>20.98</v>
      </c>
      <c r="E89" s="42">
        <v>3063.73</v>
      </c>
      <c r="F89" s="42">
        <v>22.9</v>
      </c>
      <c r="G89" s="42">
        <v>3661.15</v>
      </c>
      <c r="H89" s="94"/>
      <c r="I89" s="74"/>
    </row>
    <row r="90" spans="1:10" ht="41.25" customHeight="1" x14ac:dyDescent="0.25">
      <c r="A90" s="53">
        <f t="shared" ref="A90" si="33">1+A88</f>
        <v>14</v>
      </c>
      <c r="B90" s="52" t="s">
        <v>90</v>
      </c>
      <c r="C90" s="14" t="s">
        <v>79</v>
      </c>
      <c r="D90" s="42">
        <v>24.19</v>
      </c>
      <c r="E90" s="42">
        <f>D21</f>
        <v>3151.9</v>
      </c>
      <c r="F90" s="42">
        <v>30.34</v>
      </c>
      <c r="G90" s="42">
        <f>F21</f>
        <v>3773.74</v>
      </c>
      <c r="H90" s="79" t="s">
        <v>128</v>
      </c>
      <c r="I90" s="73" t="s">
        <v>130</v>
      </c>
    </row>
    <row r="91" spans="1:10" ht="30.75" customHeight="1" x14ac:dyDescent="0.25">
      <c r="A91" s="53"/>
      <c r="B91" s="52"/>
      <c r="C91" s="14" t="s">
        <v>6</v>
      </c>
      <c r="D91" s="42">
        <v>29.03</v>
      </c>
      <c r="E91" s="42">
        <f>D22</f>
        <v>3782.28</v>
      </c>
      <c r="F91" s="42">
        <v>30.9</v>
      </c>
      <c r="G91" s="42">
        <f>F22</f>
        <v>4519.82</v>
      </c>
      <c r="H91" s="94"/>
      <c r="I91" s="74"/>
      <c r="J91" s="38" t="s">
        <v>118</v>
      </c>
    </row>
    <row r="92" spans="1:10" ht="39.75" customHeight="1" x14ac:dyDescent="0.25">
      <c r="A92" s="53">
        <f t="shared" ref="A92:A98" si="34">1+A90</f>
        <v>15</v>
      </c>
      <c r="B92" s="52" t="s">
        <v>129</v>
      </c>
      <c r="C92" s="14" t="s">
        <v>79</v>
      </c>
      <c r="D92" s="42">
        <v>32.270000000000003</v>
      </c>
      <c r="E92" s="42">
        <v>3093.31</v>
      </c>
      <c r="F92" s="42">
        <v>38.340000000000003</v>
      </c>
      <c r="G92" s="42">
        <v>3841.67</v>
      </c>
      <c r="H92" s="53" t="s">
        <v>128</v>
      </c>
      <c r="I92" s="77" t="s">
        <v>130</v>
      </c>
    </row>
    <row r="93" spans="1:10" ht="39.75" customHeight="1" x14ac:dyDescent="0.25">
      <c r="A93" s="53"/>
      <c r="B93" s="52"/>
      <c r="C93" s="14" t="s">
        <v>6</v>
      </c>
      <c r="D93" s="42">
        <v>38.72</v>
      </c>
      <c r="E93" s="42">
        <v>3711.97</v>
      </c>
      <c r="F93" s="42">
        <v>42.22</v>
      </c>
      <c r="G93" s="42">
        <v>4435.87</v>
      </c>
      <c r="H93" s="53"/>
      <c r="I93" s="78"/>
      <c r="J93" s="38" t="s">
        <v>118</v>
      </c>
    </row>
    <row r="94" spans="1:10" ht="31.5" customHeight="1" x14ac:dyDescent="0.25">
      <c r="A94" s="53">
        <f t="shared" si="34"/>
        <v>16</v>
      </c>
      <c r="B94" s="52" t="s">
        <v>91</v>
      </c>
      <c r="C94" s="14" t="s">
        <v>79</v>
      </c>
      <c r="D94" s="42">
        <v>32.270000000000003</v>
      </c>
      <c r="E94" s="42">
        <v>3093.31</v>
      </c>
      <c r="F94" s="42">
        <v>38.340000000000003</v>
      </c>
      <c r="G94" s="42">
        <v>3841.67</v>
      </c>
      <c r="H94" s="53" t="s">
        <v>128</v>
      </c>
      <c r="I94" s="77" t="s">
        <v>130</v>
      </c>
    </row>
    <row r="95" spans="1:10" ht="23.25" customHeight="1" x14ac:dyDescent="0.25">
      <c r="A95" s="53"/>
      <c r="B95" s="52"/>
      <c r="C95" s="14" t="s">
        <v>6</v>
      </c>
      <c r="D95" s="42">
        <v>38.72</v>
      </c>
      <c r="E95" s="42">
        <f>D26</f>
        <v>2901.04</v>
      </c>
      <c r="F95" s="42">
        <v>42.22</v>
      </c>
      <c r="G95" s="42">
        <f>F26</f>
        <v>3466.74</v>
      </c>
      <c r="H95" s="53"/>
      <c r="I95" s="78"/>
      <c r="J95" s="38" t="s">
        <v>118</v>
      </c>
    </row>
    <row r="96" spans="1:10" ht="31.5" customHeight="1" x14ac:dyDescent="0.25">
      <c r="A96" s="53">
        <f t="shared" si="34"/>
        <v>17</v>
      </c>
      <c r="B96" s="52" t="s">
        <v>92</v>
      </c>
      <c r="C96" s="14" t="s">
        <v>79</v>
      </c>
      <c r="D96" s="42">
        <v>31.22</v>
      </c>
      <c r="E96" s="42">
        <v>3093.31</v>
      </c>
      <c r="F96" s="42">
        <v>34.270000000000003</v>
      </c>
      <c r="G96" s="42">
        <v>3841.67</v>
      </c>
      <c r="H96" s="53" t="s">
        <v>128</v>
      </c>
      <c r="I96" s="77" t="s">
        <v>130</v>
      </c>
    </row>
    <row r="97" spans="1:19" ht="23.25" customHeight="1" x14ac:dyDescent="0.25">
      <c r="A97" s="53"/>
      <c r="B97" s="52"/>
      <c r="C97" s="14" t="s">
        <v>6</v>
      </c>
      <c r="D97" s="42">
        <v>37.46</v>
      </c>
      <c r="E97" s="42">
        <f>D28</f>
        <v>2669.53</v>
      </c>
      <c r="F97" s="42">
        <v>41.12</v>
      </c>
      <c r="G97" s="42">
        <f>F28</f>
        <v>3190.09</v>
      </c>
      <c r="H97" s="53"/>
      <c r="I97" s="78"/>
      <c r="J97" s="31"/>
    </row>
    <row r="98" spans="1:19" ht="53.25" customHeight="1" x14ac:dyDescent="0.25">
      <c r="A98" s="53">
        <f t="shared" si="34"/>
        <v>18</v>
      </c>
      <c r="B98" s="52" t="s">
        <v>93</v>
      </c>
      <c r="C98" s="14" t="s">
        <v>79</v>
      </c>
      <c r="D98" s="42">
        <v>32.270000000000003</v>
      </c>
      <c r="E98" s="42">
        <f>D29</f>
        <v>3093.31</v>
      </c>
      <c r="F98" s="42">
        <v>38.340000000000003</v>
      </c>
      <c r="G98" s="42">
        <f>F29</f>
        <v>3841.67</v>
      </c>
      <c r="H98" s="79" t="s">
        <v>128</v>
      </c>
      <c r="I98" s="73" t="s">
        <v>130</v>
      </c>
    </row>
    <row r="99" spans="1:19" ht="74.25" customHeight="1" x14ac:dyDescent="0.25">
      <c r="A99" s="53"/>
      <c r="B99" s="52"/>
      <c r="C99" s="14" t="s">
        <v>6</v>
      </c>
      <c r="D99" s="42">
        <v>38.72</v>
      </c>
      <c r="E99" s="42">
        <f>D30</f>
        <v>3200.47</v>
      </c>
      <c r="F99" s="42">
        <v>42.22</v>
      </c>
      <c r="G99" s="42">
        <f>F30</f>
        <v>3824.56</v>
      </c>
      <c r="H99" s="94"/>
      <c r="I99" s="74"/>
      <c r="J99" s="38" t="s">
        <v>118</v>
      </c>
    </row>
    <row r="100" spans="1:19" ht="18.75" customHeight="1" x14ac:dyDescent="0.25">
      <c r="A100" s="95" t="s">
        <v>18</v>
      </c>
      <c r="B100" s="96"/>
      <c r="C100" s="96"/>
      <c r="D100" s="96"/>
      <c r="E100" s="96"/>
      <c r="F100" s="96"/>
      <c r="G100" s="96"/>
      <c r="H100" s="96"/>
      <c r="I100" s="96"/>
    </row>
    <row r="101" spans="1:19" ht="18.75" customHeight="1" x14ac:dyDescent="0.25">
      <c r="A101" s="54" t="s">
        <v>1</v>
      </c>
      <c r="B101" s="56" t="s">
        <v>15</v>
      </c>
      <c r="C101" s="29" t="s">
        <v>10</v>
      </c>
      <c r="D101" s="91" t="s">
        <v>111</v>
      </c>
      <c r="E101" s="91"/>
      <c r="F101" s="91" t="s">
        <v>112</v>
      </c>
      <c r="G101" s="91"/>
      <c r="H101" s="25"/>
      <c r="I101" s="27"/>
    </row>
    <row r="102" spans="1:19" s="9" customFormat="1" ht="38.25" customHeight="1" x14ac:dyDescent="0.25">
      <c r="A102" s="54"/>
      <c r="B102" s="56"/>
      <c r="C102" s="54" t="s">
        <v>4</v>
      </c>
      <c r="D102" s="21" t="s">
        <v>11</v>
      </c>
      <c r="E102" s="21" t="s">
        <v>12</v>
      </c>
      <c r="F102" s="21" t="s">
        <v>11</v>
      </c>
      <c r="G102" s="21" t="s">
        <v>12</v>
      </c>
      <c r="H102" s="26"/>
      <c r="I102" s="28"/>
      <c r="N102" s="33"/>
      <c r="O102" s="33"/>
      <c r="P102" s="33"/>
      <c r="Q102" s="33"/>
      <c r="R102" s="33"/>
      <c r="S102" s="33"/>
    </row>
    <row r="103" spans="1:19" s="9" customFormat="1" ht="12.75" x14ac:dyDescent="0.25">
      <c r="A103" s="54"/>
      <c r="B103" s="56"/>
      <c r="C103" s="54"/>
      <c r="D103" s="21" t="s">
        <v>13</v>
      </c>
      <c r="E103" s="21" t="s">
        <v>14</v>
      </c>
      <c r="F103" s="21" t="s">
        <v>13</v>
      </c>
      <c r="G103" s="21" t="s">
        <v>14</v>
      </c>
      <c r="H103" s="26"/>
      <c r="I103" s="28"/>
      <c r="N103" s="33"/>
      <c r="O103" s="33"/>
      <c r="P103" s="33"/>
      <c r="Q103" s="33"/>
      <c r="R103" s="33"/>
      <c r="S103" s="33"/>
    </row>
    <row r="104" spans="1:19" ht="31.5" customHeight="1" x14ac:dyDescent="0.25">
      <c r="A104" s="53">
        <v>1</v>
      </c>
      <c r="B104" s="52" t="s">
        <v>42</v>
      </c>
      <c r="C104" s="14" t="s">
        <v>79</v>
      </c>
      <c r="D104" s="42">
        <v>25.7</v>
      </c>
      <c r="E104" s="42">
        <v>2926.32</v>
      </c>
      <c r="F104" s="42">
        <v>27.87</v>
      </c>
      <c r="G104" s="42">
        <v>4429.4799999999996</v>
      </c>
      <c r="H104" s="79" t="s">
        <v>128</v>
      </c>
      <c r="I104" s="73" t="s">
        <v>130</v>
      </c>
    </row>
    <row r="105" spans="1:19" x14ac:dyDescent="0.25">
      <c r="A105" s="53"/>
      <c r="B105" s="52"/>
      <c r="C105" s="14" t="s">
        <v>6</v>
      </c>
      <c r="D105" s="42">
        <v>30.84</v>
      </c>
      <c r="E105" s="42">
        <v>3477.47</v>
      </c>
      <c r="F105" s="42">
        <v>33.44</v>
      </c>
      <c r="G105" s="42">
        <v>4155.58</v>
      </c>
      <c r="H105" s="94"/>
      <c r="I105" s="74"/>
    </row>
    <row r="106" spans="1:19" ht="31.5" customHeight="1" x14ac:dyDescent="0.25">
      <c r="A106" s="53">
        <f>1+A104</f>
        <v>2</v>
      </c>
      <c r="B106" s="52" t="s">
        <v>62</v>
      </c>
      <c r="C106" s="14" t="s">
        <v>79</v>
      </c>
      <c r="D106" s="42">
        <v>30.43</v>
      </c>
      <c r="E106" s="42">
        <v>3396.95</v>
      </c>
      <c r="F106" s="42">
        <v>32.82</v>
      </c>
      <c r="G106" s="42">
        <v>4282.29</v>
      </c>
      <c r="H106" s="79" t="s">
        <v>128</v>
      </c>
      <c r="I106" s="73" t="s">
        <v>130</v>
      </c>
    </row>
    <row r="107" spans="1:19" x14ac:dyDescent="0.25">
      <c r="A107" s="53"/>
      <c r="B107" s="52"/>
      <c r="C107" s="14" t="s">
        <v>6</v>
      </c>
      <c r="D107" s="42">
        <v>36.520000000000003</v>
      </c>
      <c r="E107" s="42">
        <v>4076.34</v>
      </c>
      <c r="F107" s="42">
        <v>39.380000000000003</v>
      </c>
      <c r="G107" s="42">
        <v>4871.05</v>
      </c>
      <c r="H107" s="94"/>
      <c r="I107" s="74"/>
    </row>
    <row r="108" spans="1:19" ht="31.5" customHeight="1" x14ac:dyDescent="0.25">
      <c r="A108" s="79">
        <f t="shared" ref="A108" si="35">A106+1</f>
        <v>3</v>
      </c>
      <c r="B108" s="52" t="s">
        <v>95</v>
      </c>
      <c r="C108" s="14" t="s">
        <v>79</v>
      </c>
      <c r="D108" s="42">
        <v>38.82</v>
      </c>
      <c r="E108" s="42">
        <v>3510.91</v>
      </c>
      <c r="F108" s="42">
        <v>42.6</v>
      </c>
      <c r="G108" s="42">
        <v>4945.54</v>
      </c>
      <c r="H108" s="79" t="s">
        <v>128</v>
      </c>
      <c r="I108" s="73" t="s">
        <v>130</v>
      </c>
    </row>
    <row r="109" spans="1:19" x14ac:dyDescent="0.25">
      <c r="A109" s="94"/>
      <c r="B109" s="52"/>
      <c r="C109" s="14" t="s">
        <v>6</v>
      </c>
      <c r="D109" s="42">
        <v>46.58</v>
      </c>
      <c r="E109" s="42">
        <v>3567.91</v>
      </c>
      <c r="F109" s="42">
        <v>51.12</v>
      </c>
      <c r="G109" s="42">
        <v>4263.6499999999996</v>
      </c>
      <c r="H109" s="94"/>
      <c r="I109" s="74"/>
    </row>
    <row r="110" spans="1:19" ht="31.5" customHeight="1" x14ac:dyDescent="0.25">
      <c r="A110" s="79">
        <f t="shared" ref="A110" si="36">A108+1</f>
        <v>4</v>
      </c>
      <c r="B110" s="52" t="s">
        <v>31</v>
      </c>
      <c r="C110" s="14" t="s">
        <v>79</v>
      </c>
      <c r="D110" s="42">
        <v>23.53</v>
      </c>
      <c r="E110" s="42">
        <v>3510.91</v>
      </c>
      <c r="F110" s="42">
        <v>26.66</v>
      </c>
      <c r="G110" s="42">
        <v>4945.54</v>
      </c>
      <c r="H110" s="79" t="s">
        <v>128</v>
      </c>
      <c r="I110" s="73" t="s">
        <v>130</v>
      </c>
    </row>
    <row r="111" spans="1:19" x14ac:dyDescent="0.25">
      <c r="A111" s="94"/>
      <c r="B111" s="52"/>
      <c r="C111" s="14" t="s">
        <v>6</v>
      </c>
      <c r="D111" s="42">
        <v>28.24</v>
      </c>
      <c r="E111" s="42">
        <v>3567.91</v>
      </c>
      <c r="F111" s="42">
        <v>31.99</v>
      </c>
      <c r="G111" s="42">
        <v>4263.6499999999996</v>
      </c>
      <c r="H111" s="94"/>
      <c r="I111" s="74"/>
    </row>
    <row r="112" spans="1:19" ht="31.5" customHeight="1" x14ac:dyDescent="0.25">
      <c r="A112" s="53">
        <f t="shared" ref="A112" si="37">A110+1</f>
        <v>5</v>
      </c>
      <c r="B112" s="52" t="s">
        <v>96</v>
      </c>
      <c r="C112" s="14" t="s">
        <v>79</v>
      </c>
      <c r="D112" s="42">
        <v>24.18</v>
      </c>
      <c r="E112" s="42">
        <v>3510.91</v>
      </c>
      <c r="F112" s="42">
        <v>31.41</v>
      </c>
      <c r="G112" s="42">
        <v>4945.54</v>
      </c>
      <c r="H112" s="79" t="s">
        <v>128</v>
      </c>
      <c r="I112" s="73" t="s">
        <v>130</v>
      </c>
    </row>
    <row r="113" spans="1:9" x14ac:dyDescent="0.25">
      <c r="A113" s="53"/>
      <c r="B113" s="52"/>
      <c r="C113" s="14" t="s">
        <v>6</v>
      </c>
      <c r="D113" s="42">
        <v>29.02</v>
      </c>
      <c r="E113" s="42">
        <v>3567.91</v>
      </c>
      <c r="F113" s="42">
        <v>37.69</v>
      </c>
      <c r="G113" s="42">
        <v>4263.6499999999996</v>
      </c>
      <c r="H113" s="94"/>
      <c r="I113" s="74"/>
    </row>
    <row r="114" spans="1:9" ht="31.5" customHeight="1" x14ac:dyDescent="0.25">
      <c r="A114" s="53">
        <f t="shared" ref="A114" si="38">A112+1</f>
        <v>6</v>
      </c>
      <c r="B114" s="52" t="s">
        <v>97</v>
      </c>
      <c r="C114" s="14" t="s">
        <v>79</v>
      </c>
      <c r="D114" s="42">
        <v>30.13</v>
      </c>
      <c r="E114" s="42">
        <v>3510.91</v>
      </c>
      <c r="F114" s="42">
        <v>35.130000000000003</v>
      </c>
      <c r="G114" s="42">
        <v>4945.54</v>
      </c>
      <c r="H114" s="79" t="s">
        <v>128</v>
      </c>
      <c r="I114" s="73" t="s">
        <v>130</v>
      </c>
    </row>
    <row r="115" spans="1:9" x14ac:dyDescent="0.25">
      <c r="A115" s="53"/>
      <c r="B115" s="52"/>
      <c r="C115" s="14" t="s">
        <v>6</v>
      </c>
      <c r="D115" s="42">
        <v>36.159999999999997</v>
      </c>
      <c r="E115" s="42">
        <v>3567.91</v>
      </c>
      <c r="F115" s="42">
        <v>42.16</v>
      </c>
      <c r="G115" s="42">
        <v>4263.6499999999996</v>
      </c>
      <c r="H115" s="94"/>
      <c r="I115" s="74"/>
    </row>
    <row r="116" spans="1:9" ht="31.5" customHeight="1" x14ac:dyDescent="0.25">
      <c r="A116" s="53">
        <f t="shared" ref="A116" si="39">A114+1</f>
        <v>7</v>
      </c>
      <c r="B116" s="52" t="s">
        <v>45</v>
      </c>
      <c r="C116" s="14" t="s">
        <v>79</v>
      </c>
      <c r="D116" s="42">
        <v>29.97</v>
      </c>
      <c r="E116" s="42">
        <v>2928.84</v>
      </c>
      <c r="F116" s="42">
        <v>35.75</v>
      </c>
      <c r="G116" s="42">
        <v>3218.86</v>
      </c>
      <c r="H116" s="79" t="s">
        <v>128</v>
      </c>
      <c r="I116" s="73" t="s">
        <v>130</v>
      </c>
    </row>
    <row r="117" spans="1:9" x14ac:dyDescent="0.25">
      <c r="A117" s="53"/>
      <c r="B117" s="52"/>
      <c r="C117" s="14" t="s">
        <v>6</v>
      </c>
      <c r="D117" s="42">
        <v>35.96</v>
      </c>
      <c r="E117" s="42">
        <v>3063.73</v>
      </c>
      <c r="F117" s="42">
        <v>42.9</v>
      </c>
      <c r="G117" s="42">
        <v>3661.15</v>
      </c>
      <c r="H117" s="94"/>
      <c r="I117" s="74"/>
    </row>
    <row r="118" spans="1:9" ht="31.5" customHeight="1" x14ac:dyDescent="0.25">
      <c r="A118" s="53">
        <f t="shared" ref="A118" si="40">A116+1</f>
        <v>8</v>
      </c>
      <c r="B118" s="52" t="s">
        <v>98</v>
      </c>
      <c r="C118" s="14" t="s">
        <v>79</v>
      </c>
      <c r="D118" s="42">
        <v>24.68</v>
      </c>
      <c r="E118" s="42">
        <v>2928.84</v>
      </c>
      <c r="F118" s="42">
        <v>29.62</v>
      </c>
      <c r="G118" s="42">
        <v>3218.86</v>
      </c>
      <c r="H118" s="79" t="s">
        <v>128</v>
      </c>
      <c r="I118" s="73" t="s">
        <v>130</v>
      </c>
    </row>
    <row r="119" spans="1:9" x14ac:dyDescent="0.25">
      <c r="A119" s="53"/>
      <c r="B119" s="52"/>
      <c r="C119" s="14" t="s">
        <v>6</v>
      </c>
      <c r="D119" s="42">
        <v>29.62</v>
      </c>
      <c r="E119" s="42">
        <v>3063.73</v>
      </c>
      <c r="F119" s="42">
        <v>35.54</v>
      </c>
      <c r="G119" s="42">
        <v>3661.15</v>
      </c>
      <c r="H119" s="94"/>
      <c r="I119" s="74"/>
    </row>
    <row r="120" spans="1:9" ht="31.5" customHeight="1" x14ac:dyDescent="0.25">
      <c r="A120" s="53">
        <f t="shared" ref="A120" si="41">A118+1</f>
        <v>9</v>
      </c>
      <c r="B120" s="52" t="s">
        <v>99</v>
      </c>
      <c r="C120" s="14" t="s">
        <v>79</v>
      </c>
      <c r="D120" s="42">
        <v>30.51</v>
      </c>
      <c r="E120" s="42">
        <v>2928.84</v>
      </c>
      <c r="F120" s="42">
        <v>35.700000000000003</v>
      </c>
      <c r="G120" s="42">
        <v>3218.86</v>
      </c>
      <c r="H120" s="79" t="s">
        <v>128</v>
      </c>
      <c r="I120" s="73" t="s">
        <v>130</v>
      </c>
    </row>
    <row r="121" spans="1:9" x14ac:dyDescent="0.25">
      <c r="A121" s="53"/>
      <c r="B121" s="52"/>
      <c r="C121" s="14" t="s">
        <v>6</v>
      </c>
      <c r="D121" s="42">
        <v>36.61</v>
      </c>
      <c r="E121" s="42">
        <v>3063.73</v>
      </c>
      <c r="F121" s="42">
        <v>42.84</v>
      </c>
      <c r="G121" s="42">
        <v>3661.15</v>
      </c>
      <c r="H121" s="94"/>
      <c r="I121" s="74"/>
    </row>
    <row r="122" spans="1:9" ht="31.5" customHeight="1" x14ac:dyDescent="0.25">
      <c r="A122" s="53">
        <f t="shared" ref="A122" si="42">A120+1</f>
        <v>10</v>
      </c>
      <c r="B122" s="52" t="s">
        <v>34</v>
      </c>
      <c r="C122" s="14" t="s">
        <v>79</v>
      </c>
      <c r="D122" s="42">
        <v>31.29</v>
      </c>
      <c r="E122" s="42">
        <v>3510.91</v>
      </c>
      <c r="F122" s="42">
        <v>36.020000000000003</v>
      </c>
      <c r="G122" s="42">
        <v>4945.54</v>
      </c>
      <c r="H122" s="79" t="s">
        <v>128</v>
      </c>
      <c r="I122" s="73" t="s">
        <v>130</v>
      </c>
    </row>
    <row r="123" spans="1:9" x14ac:dyDescent="0.25">
      <c r="A123" s="53"/>
      <c r="B123" s="52"/>
      <c r="C123" s="14" t="s">
        <v>6</v>
      </c>
      <c r="D123" s="42">
        <v>37.549999999999997</v>
      </c>
      <c r="E123" s="42">
        <f>D16</f>
        <v>3567.91</v>
      </c>
      <c r="F123" s="42">
        <v>43.22</v>
      </c>
      <c r="G123" s="42">
        <f>F16</f>
        <v>4263.6499999999996</v>
      </c>
      <c r="H123" s="94"/>
      <c r="I123" s="74"/>
    </row>
    <row r="124" spans="1:9" ht="31.5" customHeight="1" x14ac:dyDescent="0.25">
      <c r="A124" s="53">
        <f t="shared" ref="A124" si="43">A122+1</f>
        <v>11</v>
      </c>
      <c r="B124" s="52" t="s">
        <v>100</v>
      </c>
      <c r="C124" s="14" t="s">
        <v>79</v>
      </c>
      <c r="D124" s="42">
        <v>24.85</v>
      </c>
      <c r="E124" s="42">
        <f>$D$21</f>
        <v>3151.9</v>
      </c>
      <c r="F124" s="42">
        <v>26.35</v>
      </c>
      <c r="G124" s="42">
        <f>$F$21</f>
        <v>3773.74</v>
      </c>
      <c r="H124" s="79" t="s">
        <v>128</v>
      </c>
      <c r="I124" s="73" t="s">
        <v>130</v>
      </c>
    </row>
    <row r="125" spans="1:9" x14ac:dyDescent="0.25">
      <c r="A125" s="53"/>
      <c r="B125" s="52"/>
      <c r="C125" s="14" t="s">
        <v>6</v>
      </c>
      <c r="D125" s="42">
        <v>29.82</v>
      </c>
      <c r="E125" s="42">
        <f>$D$22</f>
        <v>3782.28</v>
      </c>
      <c r="F125" s="42">
        <v>31.62</v>
      </c>
      <c r="G125" s="42">
        <f>$F$22</f>
        <v>4519.82</v>
      </c>
      <c r="H125" s="94"/>
      <c r="I125" s="74"/>
    </row>
    <row r="126" spans="1:9" ht="31.5" customHeight="1" x14ac:dyDescent="0.25">
      <c r="A126" s="53">
        <f t="shared" ref="A126" si="44">A124+1</f>
        <v>12</v>
      </c>
      <c r="B126" s="52" t="s">
        <v>101</v>
      </c>
      <c r="C126" s="14" t="s">
        <v>79</v>
      </c>
      <c r="D126" s="42">
        <v>32.18</v>
      </c>
      <c r="E126" s="42">
        <f>$D$21</f>
        <v>3151.9</v>
      </c>
      <c r="F126" s="42">
        <v>34.07</v>
      </c>
      <c r="G126" s="42">
        <f>$F$21</f>
        <v>3773.74</v>
      </c>
      <c r="H126" s="79" t="s">
        <v>128</v>
      </c>
      <c r="I126" s="73" t="s">
        <v>130</v>
      </c>
    </row>
    <row r="127" spans="1:9" x14ac:dyDescent="0.25">
      <c r="A127" s="53"/>
      <c r="B127" s="52"/>
      <c r="C127" s="14" t="s">
        <v>6</v>
      </c>
      <c r="D127" s="42">
        <v>38.619999999999997</v>
      </c>
      <c r="E127" s="42">
        <f>$D$22</f>
        <v>3782.28</v>
      </c>
      <c r="F127" s="42">
        <v>40.880000000000003</v>
      </c>
      <c r="G127" s="42">
        <f>$F$22</f>
        <v>4519.82</v>
      </c>
      <c r="H127" s="94"/>
      <c r="I127" s="74"/>
    </row>
    <row r="128" spans="1:9" ht="31.5" customHeight="1" x14ac:dyDescent="0.25">
      <c r="A128" s="53">
        <f t="shared" ref="A128" si="45">A126+1</f>
        <v>13</v>
      </c>
      <c r="B128" s="52" t="s">
        <v>102</v>
      </c>
      <c r="C128" s="14" t="s">
        <v>79</v>
      </c>
      <c r="D128" s="42">
        <v>32.549999999999997</v>
      </c>
      <c r="E128" s="42">
        <v>3093.31</v>
      </c>
      <c r="F128" s="42">
        <v>35.25</v>
      </c>
      <c r="G128" s="42">
        <v>3841.67</v>
      </c>
      <c r="H128" s="79" t="s">
        <v>128</v>
      </c>
      <c r="I128" s="73" t="s">
        <v>130</v>
      </c>
    </row>
    <row r="129" spans="1:13" x14ac:dyDescent="0.25">
      <c r="A129" s="53"/>
      <c r="B129" s="52"/>
      <c r="C129" s="14" t="s">
        <v>6</v>
      </c>
      <c r="D129" s="42">
        <v>39.06</v>
      </c>
      <c r="E129" s="42">
        <v>3711.97</v>
      </c>
      <c r="F129" s="42">
        <v>42.3</v>
      </c>
      <c r="G129" s="42">
        <v>4435.87</v>
      </c>
      <c r="H129" s="94"/>
      <c r="I129" s="74"/>
    </row>
    <row r="130" spans="1:13" ht="21" customHeight="1" x14ac:dyDescent="0.25">
      <c r="A130" s="90" t="s">
        <v>106</v>
      </c>
      <c r="B130" s="90"/>
      <c r="C130" s="90"/>
      <c r="D130" s="90"/>
      <c r="E130" s="90"/>
      <c r="F130" s="90"/>
      <c r="G130" s="90"/>
      <c r="H130" s="90"/>
      <c r="I130" s="90"/>
    </row>
    <row r="131" spans="1:13" ht="30.75" customHeight="1" x14ac:dyDescent="0.25">
      <c r="A131" s="102" t="s">
        <v>1</v>
      </c>
      <c r="B131" s="99" t="s">
        <v>15</v>
      </c>
      <c r="C131" s="36" t="s">
        <v>10</v>
      </c>
      <c r="D131" s="91" t="s">
        <v>111</v>
      </c>
      <c r="E131" s="91"/>
      <c r="F131" s="91" t="s">
        <v>112</v>
      </c>
      <c r="G131" s="91"/>
      <c r="H131" s="99"/>
      <c r="I131" s="102"/>
    </row>
    <row r="132" spans="1:13" ht="101.25" customHeight="1" x14ac:dyDescent="0.25">
      <c r="A132" s="103"/>
      <c r="B132" s="100"/>
      <c r="C132" s="102" t="s">
        <v>4</v>
      </c>
      <c r="D132" s="97" t="s">
        <v>119</v>
      </c>
      <c r="E132" s="98"/>
      <c r="F132" s="97" t="s">
        <v>119</v>
      </c>
      <c r="G132" s="98"/>
      <c r="H132" s="100"/>
      <c r="I132" s="103"/>
      <c r="K132" s="34"/>
    </row>
    <row r="133" spans="1:13" x14ac:dyDescent="0.25">
      <c r="A133" s="104"/>
      <c r="B133" s="101"/>
      <c r="C133" s="104"/>
      <c r="D133" s="97" t="s">
        <v>120</v>
      </c>
      <c r="E133" s="98"/>
      <c r="F133" s="97" t="s">
        <v>120</v>
      </c>
      <c r="G133" s="98"/>
      <c r="H133" s="101"/>
      <c r="I133" s="104"/>
      <c r="K133" s="34"/>
    </row>
    <row r="134" spans="1:13" ht="48.75" customHeight="1" x14ac:dyDescent="0.25">
      <c r="A134" s="45">
        <v>1</v>
      </c>
      <c r="B134" s="40" t="s">
        <v>107</v>
      </c>
      <c r="C134" s="43" t="s">
        <v>79</v>
      </c>
      <c r="D134" s="68">
        <v>628.6</v>
      </c>
      <c r="E134" s="68"/>
      <c r="F134" s="81">
        <v>628.6</v>
      </c>
      <c r="G134" s="81"/>
      <c r="H134" s="39" t="s">
        <v>116</v>
      </c>
      <c r="I134" s="46" t="s">
        <v>117</v>
      </c>
      <c r="K134" s="34">
        <f t="shared" ref="K134:K138" si="46">F134/D134</f>
        <v>1</v>
      </c>
      <c r="L134" s="35"/>
      <c r="M134" s="35"/>
    </row>
    <row r="135" spans="1:13" ht="48.75" customHeight="1" x14ac:dyDescent="0.25">
      <c r="A135" s="45">
        <f>1+A134</f>
        <v>2</v>
      </c>
      <c r="B135" s="40" t="s">
        <v>63</v>
      </c>
      <c r="C135" s="43" t="s">
        <v>79</v>
      </c>
      <c r="D135" s="68">
        <v>488.98</v>
      </c>
      <c r="E135" s="68"/>
      <c r="F135" s="81">
        <v>488.98</v>
      </c>
      <c r="G135" s="81"/>
      <c r="H135" s="39" t="s">
        <v>116</v>
      </c>
      <c r="I135" s="46" t="s">
        <v>117</v>
      </c>
      <c r="K135" s="34">
        <f t="shared" si="46"/>
        <v>1</v>
      </c>
      <c r="L135" s="35"/>
      <c r="M135" s="35"/>
    </row>
    <row r="136" spans="1:13" ht="315" x14ac:dyDescent="0.25">
      <c r="A136" s="45">
        <f>1+A135</f>
        <v>3</v>
      </c>
      <c r="B136" s="40" t="s">
        <v>115</v>
      </c>
      <c r="C136" s="43" t="s">
        <v>79</v>
      </c>
      <c r="D136" s="68">
        <v>579.88</v>
      </c>
      <c r="E136" s="68"/>
      <c r="F136" s="81">
        <v>579.88</v>
      </c>
      <c r="G136" s="81"/>
      <c r="H136" s="39" t="s">
        <v>116</v>
      </c>
      <c r="I136" s="46" t="s">
        <v>117</v>
      </c>
      <c r="K136" s="34">
        <f t="shared" si="46"/>
        <v>1</v>
      </c>
      <c r="L136" s="35"/>
      <c r="M136" s="35"/>
    </row>
    <row r="137" spans="1:13" ht="409.5" x14ac:dyDescent="0.25">
      <c r="A137" s="45">
        <f>1+A136</f>
        <v>4</v>
      </c>
      <c r="B137" s="40" t="s">
        <v>109</v>
      </c>
      <c r="C137" s="43" t="s">
        <v>79</v>
      </c>
      <c r="D137" s="68">
        <v>622.07000000000005</v>
      </c>
      <c r="E137" s="68"/>
      <c r="F137" s="81">
        <v>622.07000000000005</v>
      </c>
      <c r="G137" s="81"/>
      <c r="H137" s="39" t="s">
        <v>116</v>
      </c>
      <c r="I137" s="46" t="s">
        <v>117</v>
      </c>
      <c r="K137" s="34">
        <f t="shared" si="46"/>
        <v>1</v>
      </c>
      <c r="L137" s="35"/>
      <c r="M137" s="35"/>
    </row>
    <row r="138" spans="1:13" ht="180" x14ac:dyDescent="0.25">
      <c r="A138" s="45">
        <f>1+A137</f>
        <v>5</v>
      </c>
      <c r="B138" s="40" t="s">
        <v>110</v>
      </c>
      <c r="C138" s="43" t="s">
        <v>79</v>
      </c>
      <c r="D138" s="68">
        <v>500.46</v>
      </c>
      <c r="E138" s="68"/>
      <c r="F138" s="81">
        <v>500.46</v>
      </c>
      <c r="G138" s="81"/>
      <c r="H138" s="39" t="s">
        <v>116</v>
      </c>
      <c r="I138" s="46" t="s">
        <v>117</v>
      </c>
      <c r="K138" s="34">
        <f t="shared" si="46"/>
        <v>1</v>
      </c>
      <c r="L138" s="35"/>
      <c r="M138" s="35"/>
    </row>
  </sheetData>
  <autoFilter ref="A3:I129">
    <filterColumn colId="3" showButton="0"/>
  </autoFilter>
  <mergeCells count="385">
    <mergeCell ref="H56:H57"/>
    <mergeCell ref="H58:H59"/>
    <mergeCell ref="I56:I57"/>
    <mergeCell ref="I58:I59"/>
    <mergeCell ref="I34:I35"/>
    <mergeCell ref="I36:I37"/>
    <mergeCell ref="I38:I39"/>
    <mergeCell ref="I40:I41"/>
    <mergeCell ref="I42:I43"/>
    <mergeCell ref="I44:I45"/>
    <mergeCell ref="I46:I47"/>
    <mergeCell ref="I48:I49"/>
    <mergeCell ref="D138:E138"/>
    <mergeCell ref="F138:G138"/>
    <mergeCell ref="D134:E134"/>
    <mergeCell ref="F134:G134"/>
    <mergeCell ref="D135:E135"/>
    <mergeCell ref="F135:G135"/>
    <mergeCell ref="D136:E136"/>
    <mergeCell ref="F136:G136"/>
    <mergeCell ref="A130:I130"/>
    <mergeCell ref="D131:E131"/>
    <mergeCell ref="F131:G131"/>
    <mergeCell ref="D137:E137"/>
    <mergeCell ref="F137:G137"/>
    <mergeCell ref="D132:E132"/>
    <mergeCell ref="F132:G132"/>
    <mergeCell ref="B131:B133"/>
    <mergeCell ref="A131:A133"/>
    <mergeCell ref="C132:C133"/>
    <mergeCell ref="I131:I133"/>
    <mergeCell ref="H131:H133"/>
    <mergeCell ref="D133:E133"/>
    <mergeCell ref="F133:G133"/>
    <mergeCell ref="H120:H121"/>
    <mergeCell ref="H122:H123"/>
    <mergeCell ref="H124:H125"/>
    <mergeCell ref="H126:H127"/>
    <mergeCell ref="H128:H129"/>
    <mergeCell ref="I104:I105"/>
    <mergeCell ref="I70:I71"/>
    <mergeCell ref="I106:I107"/>
    <mergeCell ref="I108:I109"/>
    <mergeCell ref="I110:I111"/>
    <mergeCell ref="I112:I113"/>
    <mergeCell ref="I114:I115"/>
    <mergeCell ref="I116:I117"/>
    <mergeCell ref="I118:I119"/>
    <mergeCell ref="I120:I121"/>
    <mergeCell ref="I122:I123"/>
    <mergeCell ref="I124:I125"/>
    <mergeCell ref="I126:I127"/>
    <mergeCell ref="I128:I129"/>
    <mergeCell ref="H104:H105"/>
    <mergeCell ref="H70:H71"/>
    <mergeCell ref="H106:H107"/>
    <mergeCell ref="H108:H109"/>
    <mergeCell ref="H110:H111"/>
    <mergeCell ref="H114:H115"/>
    <mergeCell ref="H116:H117"/>
    <mergeCell ref="H118:H119"/>
    <mergeCell ref="H92:H93"/>
    <mergeCell ref="H82:H83"/>
    <mergeCell ref="I92:I93"/>
    <mergeCell ref="H94:H95"/>
    <mergeCell ref="I94:I95"/>
    <mergeCell ref="H96:H97"/>
    <mergeCell ref="I96:I97"/>
    <mergeCell ref="H98:H99"/>
    <mergeCell ref="I98:I99"/>
    <mergeCell ref="I82:I83"/>
    <mergeCell ref="H84:H85"/>
    <mergeCell ref="I84:I85"/>
    <mergeCell ref="H86:H87"/>
    <mergeCell ref="I86:I87"/>
    <mergeCell ref="H88:H89"/>
    <mergeCell ref="I88:I89"/>
    <mergeCell ref="H90:H91"/>
    <mergeCell ref="I90:I91"/>
    <mergeCell ref="A124:A125"/>
    <mergeCell ref="B124:B125"/>
    <mergeCell ref="A126:A127"/>
    <mergeCell ref="B126:B127"/>
    <mergeCell ref="A128:A129"/>
    <mergeCell ref="B128:B129"/>
    <mergeCell ref="H64:H65"/>
    <mergeCell ref="I64:I65"/>
    <mergeCell ref="H66:H67"/>
    <mergeCell ref="I66:I67"/>
    <mergeCell ref="H68:H69"/>
    <mergeCell ref="I68:I69"/>
    <mergeCell ref="H72:H73"/>
    <mergeCell ref="I72:I73"/>
    <mergeCell ref="H74:H75"/>
    <mergeCell ref="I74:I75"/>
    <mergeCell ref="H76:H77"/>
    <mergeCell ref="I76:I77"/>
    <mergeCell ref="H78:H79"/>
    <mergeCell ref="I78:I79"/>
    <mergeCell ref="H80:H81"/>
    <mergeCell ref="I80:I81"/>
    <mergeCell ref="A104:A105"/>
    <mergeCell ref="B104:B105"/>
    <mergeCell ref="A106:A107"/>
    <mergeCell ref="B106:B107"/>
    <mergeCell ref="A108:A109"/>
    <mergeCell ref="B108:B109"/>
    <mergeCell ref="A110:A111"/>
    <mergeCell ref="B110:B111"/>
    <mergeCell ref="A112:A113"/>
    <mergeCell ref="B112:B113"/>
    <mergeCell ref="A100:I100"/>
    <mergeCell ref="A101:A103"/>
    <mergeCell ref="B101:B103"/>
    <mergeCell ref="D101:E101"/>
    <mergeCell ref="F101:G101"/>
    <mergeCell ref="C102:C103"/>
    <mergeCell ref="H112:H113"/>
    <mergeCell ref="A114:A115"/>
    <mergeCell ref="B114:B115"/>
    <mergeCell ref="A116:A117"/>
    <mergeCell ref="B116:B117"/>
    <mergeCell ref="A118:A119"/>
    <mergeCell ref="B118:B119"/>
    <mergeCell ref="A120:A121"/>
    <mergeCell ref="B120:B121"/>
    <mergeCell ref="A122:A123"/>
    <mergeCell ref="B122:B123"/>
    <mergeCell ref="A92:A93"/>
    <mergeCell ref="B92:B93"/>
    <mergeCell ref="A94:A95"/>
    <mergeCell ref="B94:B95"/>
    <mergeCell ref="A96:A97"/>
    <mergeCell ref="B96:B97"/>
    <mergeCell ref="A98:A99"/>
    <mergeCell ref="B98:B99"/>
    <mergeCell ref="A76:A77"/>
    <mergeCell ref="B76:B77"/>
    <mergeCell ref="A78:A79"/>
    <mergeCell ref="B78:B79"/>
    <mergeCell ref="A80:A81"/>
    <mergeCell ref="B80:B81"/>
    <mergeCell ref="A82:A83"/>
    <mergeCell ref="B82:B83"/>
    <mergeCell ref="A84:A85"/>
    <mergeCell ref="B84:B85"/>
    <mergeCell ref="A86:A87"/>
    <mergeCell ref="B86:B87"/>
    <mergeCell ref="A88:A89"/>
    <mergeCell ref="B88:B89"/>
    <mergeCell ref="A90:A91"/>
    <mergeCell ref="B90:B91"/>
    <mergeCell ref="B36:B37"/>
    <mergeCell ref="B50:B51"/>
    <mergeCell ref="D41:E41"/>
    <mergeCell ref="A68:A69"/>
    <mergeCell ref="B68:B69"/>
    <mergeCell ref="A72:A73"/>
    <mergeCell ref="B72:B73"/>
    <mergeCell ref="A74:A75"/>
    <mergeCell ref="B74:B75"/>
    <mergeCell ref="D58:E58"/>
    <mergeCell ref="D59:E59"/>
    <mergeCell ref="D56:E56"/>
    <mergeCell ref="A60:I60"/>
    <mergeCell ref="A61:A63"/>
    <mergeCell ref="B61:B63"/>
    <mergeCell ref="D61:E61"/>
    <mergeCell ref="F61:G61"/>
    <mergeCell ref="C62:C63"/>
    <mergeCell ref="A64:A65"/>
    <mergeCell ref="B64:B65"/>
    <mergeCell ref="A66:A67"/>
    <mergeCell ref="B66:B67"/>
    <mergeCell ref="A70:A71"/>
    <mergeCell ref="B70:B71"/>
    <mergeCell ref="A40:A41"/>
    <mergeCell ref="F54:G54"/>
    <mergeCell ref="B52:B53"/>
    <mergeCell ref="D44:E44"/>
    <mergeCell ref="D45:E45"/>
    <mergeCell ref="D49:E49"/>
    <mergeCell ref="A56:A57"/>
    <mergeCell ref="D35:E35"/>
    <mergeCell ref="B40:B41"/>
    <mergeCell ref="D40:E40"/>
    <mergeCell ref="D57:E57"/>
    <mergeCell ref="D55:E55"/>
    <mergeCell ref="D53:E53"/>
    <mergeCell ref="A36:A37"/>
    <mergeCell ref="A50:A51"/>
    <mergeCell ref="A46:A47"/>
    <mergeCell ref="D36:E36"/>
    <mergeCell ref="D43:E43"/>
    <mergeCell ref="B46:B47"/>
    <mergeCell ref="B38:B39"/>
    <mergeCell ref="D38:E38"/>
    <mergeCell ref="D47:E47"/>
    <mergeCell ref="B56:B57"/>
    <mergeCell ref="D52:E52"/>
    <mergeCell ref="D19:E19"/>
    <mergeCell ref="D20:E20"/>
    <mergeCell ref="A31:I31"/>
    <mergeCell ref="B32:B33"/>
    <mergeCell ref="A21:A22"/>
    <mergeCell ref="H32:H33"/>
    <mergeCell ref="A38:A39"/>
    <mergeCell ref="A48:A49"/>
    <mergeCell ref="A54:A55"/>
    <mergeCell ref="D48:E48"/>
    <mergeCell ref="F38:G38"/>
    <mergeCell ref="F39:G39"/>
    <mergeCell ref="F40:G40"/>
    <mergeCell ref="F41:G41"/>
    <mergeCell ref="F42:G42"/>
    <mergeCell ref="F43:G43"/>
    <mergeCell ref="F44:G44"/>
    <mergeCell ref="D46:E46"/>
    <mergeCell ref="D51:E51"/>
    <mergeCell ref="B54:B55"/>
    <mergeCell ref="D54:E54"/>
    <mergeCell ref="B48:B49"/>
    <mergeCell ref="A42:A43"/>
    <mergeCell ref="B42:B43"/>
    <mergeCell ref="A11:A12"/>
    <mergeCell ref="B11:B12"/>
    <mergeCell ref="D11:E11"/>
    <mergeCell ref="D12:E12"/>
    <mergeCell ref="D8:E8"/>
    <mergeCell ref="A9:A10"/>
    <mergeCell ref="D50:E50"/>
    <mergeCell ref="D39:E39"/>
    <mergeCell ref="D33:E33"/>
    <mergeCell ref="A15:A16"/>
    <mergeCell ref="B15:B16"/>
    <mergeCell ref="D15:E15"/>
    <mergeCell ref="D16:E16"/>
    <mergeCell ref="D24:E24"/>
    <mergeCell ref="A25:A26"/>
    <mergeCell ref="B25:B26"/>
    <mergeCell ref="D25:E25"/>
    <mergeCell ref="D26:E26"/>
    <mergeCell ref="A17:A18"/>
    <mergeCell ref="B17:B18"/>
    <mergeCell ref="D17:E17"/>
    <mergeCell ref="D18:E18"/>
    <mergeCell ref="A19:A20"/>
    <mergeCell ref="B19:B20"/>
    <mergeCell ref="A29:A30"/>
    <mergeCell ref="A23:A24"/>
    <mergeCell ref="B23:B24"/>
    <mergeCell ref="B29:B30"/>
    <mergeCell ref="A27:A28"/>
    <mergeCell ref="B27:B28"/>
    <mergeCell ref="A32:A33"/>
    <mergeCell ref="B21:B22"/>
    <mergeCell ref="A1:I1"/>
    <mergeCell ref="B2:I2"/>
    <mergeCell ref="A3:A4"/>
    <mergeCell ref="B3:B4"/>
    <mergeCell ref="D3:E3"/>
    <mergeCell ref="H3:H4"/>
    <mergeCell ref="I3:I4"/>
    <mergeCell ref="D4:E4"/>
    <mergeCell ref="D13:E13"/>
    <mergeCell ref="A5:A6"/>
    <mergeCell ref="B5:B6"/>
    <mergeCell ref="D5:E5"/>
    <mergeCell ref="D6:E6"/>
    <mergeCell ref="A7:A8"/>
    <mergeCell ref="B7:B8"/>
    <mergeCell ref="D7:E7"/>
    <mergeCell ref="D9:E9"/>
    <mergeCell ref="D10:E10"/>
    <mergeCell ref="A44:A45"/>
    <mergeCell ref="A52:A53"/>
    <mergeCell ref="A58:A59"/>
    <mergeCell ref="D14:E14"/>
    <mergeCell ref="D21:E21"/>
    <mergeCell ref="D22:E22"/>
    <mergeCell ref="D29:E29"/>
    <mergeCell ref="D30:E30"/>
    <mergeCell ref="D23:E23"/>
    <mergeCell ref="D27:E27"/>
    <mergeCell ref="D28:E28"/>
    <mergeCell ref="B13:B14"/>
    <mergeCell ref="A34:A35"/>
    <mergeCell ref="B34:B35"/>
    <mergeCell ref="D42:E42"/>
    <mergeCell ref="D32:E32"/>
    <mergeCell ref="D37:E37"/>
    <mergeCell ref="D34:E34"/>
    <mergeCell ref="B44:B45"/>
    <mergeCell ref="B9:B10"/>
    <mergeCell ref="A13:A14"/>
    <mergeCell ref="B58:B59"/>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2:G32"/>
    <mergeCell ref="F33:G33"/>
    <mergeCell ref="F34:G34"/>
    <mergeCell ref="F35:G35"/>
    <mergeCell ref="F36:G36"/>
    <mergeCell ref="F37:G37"/>
    <mergeCell ref="F56:G56"/>
    <mergeCell ref="F57:G57"/>
    <mergeCell ref="F58:G58"/>
    <mergeCell ref="F59:G59"/>
    <mergeCell ref="F45:G45"/>
    <mergeCell ref="F46:G46"/>
    <mergeCell ref="F47:G47"/>
    <mergeCell ref="F48:G48"/>
    <mergeCell ref="F49:G49"/>
    <mergeCell ref="F50:G50"/>
    <mergeCell ref="F51:G51"/>
    <mergeCell ref="F52:G52"/>
    <mergeCell ref="F53:G53"/>
    <mergeCell ref="F55:G55"/>
    <mergeCell ref="H5:H6"/>
    <mergeCell ref="I5:I6"/>
    <mergeCell ref="H7:H8"/>
    <mergeCell ref="I7:I8"/>
    <mergeCell ref="H9:H10"/>
    <mergeCell ref="I9:I10"/>
    <mergeCell ref="H13:H14"/>
    <mergeCell ref="I13:I14"/>
    <mergeCell ref="H21:H22"/>
    <mergeCell ref="I21:I22"/>
    <mergeCell ref="H15:H16"/>
    <mergeCell ref="I15:I16"/>
    <mergeCell ref="H19:H20"/>
    <mergeCell ref="I19:I20"/>
    <mergeCell ref="H17:H18"/>
    <mergeCell ref="H11:H12"/>
    <mergeCell ref="I11:I12"/>
    <mergeCell ref="I17:I18"/>
    <mergeCell ref="I23:I24"/>
    <mergeCell ref="I29:I30"/>
    <mergeCell ref="I54:I55"/>
    <mergeCell ref="I52:I53"/>
    <mergeCell ref="I50:I51"/>
    <mergeCell ref="H23:H24"/>
    <mergeCell ref="H29:H30"/>
    <mergeCell ref="I32:I33"/>
    <mergeCell ref="H34:H35"/>
    <mergeCell ref="H25:H26"/>
    <mergeCell ref="I25:I26"/>
    <mergeCell ref="H27:H28"/>
    <mergeCell ref="I27:I28"/>
    <mergeCell ref="H36:H37"/>
    <mergeCell ref="H38:H39"/>
    <mergeCell ref="H40:H41"/>
    <mergeCell ref="H42:H43"/>
    <mergeCell ref="H44:H45"/>
    <mergeCell ref="H46:H47"/>
    <mergeCell ref="H48:H49"/>
    <mergeCell ref="H50:H51"/>
    <mergeCell ref="H52:H53"/>
    <mergeCell ref="H54:H55"/>
  </mergeCells>
  <hyperlinks>
    <hyperlink ref="I23" r:id="rId1" display="https://ktc.mosreg.ru/dokumenty/normotvorchestvo/rasporyazheniya/gosudarstvennoe-regulirovanie-tarifov-na-teplovuyu-energiyu-raspor/26-12-2023-17-07-58-rasporyazhenie-komiteta-po-tsenam-i-tarifam-moskov"/>
    <hyperlink ref="I13" r:id="rId2"/>
    <hyperlink ref="I134" r:id="rId3"/>
    <hyperlink ref="I135" r:id="rId4"/>
    <hyperlink ref="I136" r:id="rId5"/>
    <hyperlink ref="I137" r:id="rId6"/>
    <hyperlink ref="I138" r:id="rId7"/>
    <hyperlink ref="I9" r:id="rId8"/>
    <hyperlink ref="I11" r:id="rId9"/>
    <hyperlink ref="I21" r:id="rId10"/>
    <hyperlink ref="I64" r:id="rId11"/>
    <hyperlink ref="I54" r:id="rId12"/>
    <hyperlink ref="I50" r:id="rId13"/>
    <hyperlink ref="I56" r:id="rId14"/>
    <hyperlink ref="I58" r:id="rId15"/>
    <hyperlink ref="I52" r:id="rId16"/>
    <hyperlink ref="I34" r:id="rId17"/>
    <hyperlink ref="I36" r:id="rId18"/>
    <hyperlink ref="I38" r:id="rId19"/>
    <hyperlink ref="I40" r:id="rId20"/>
    <hyperlink ref="I42" r:id="rId21"/>
    <hyperlink ref="I44" r:id="rId22"/>
    <hyperlink ref="I46" r:id="rId23"/>
    <hyperlink ref="I48" r:id="rId24"/>
    <hyperlink ref="I17" r:id="rId25"/>
    <hyperlink ref="I15" r:id="rId26"/>
    <hyperlink ref="I19" r:id="rId27"/>
  </hyperlinks>
  <pageMargins left="0" right="0" top="0.35433070866141736" bottom="0.35433070866141736" header="0.31496062992125984" footer="0.31496062992125984"/>
  <pageSetup paperSize="9" scale="45" fitToHeight="0" orientation="portrait" r:id="rId28"/>
  <rowBreaks count="2" manualBreakCount="2">
    <brk id="22" max="8" man="1"/>
    <brk id="30" max="8" man="1"/>
  </rowBreaks>
  <legacy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Новые тер 2021</vt:lpstr>
      <vt:lpstr>2025</vt:lpstr>
      <vt:lpstr>'2025'!Заголовки_для_печати</vt:lpstr>
      <vt:lpstr>'Новые тер 2021'!Заголовки_для_печати</vt:lpstr>
      <vt:lpstr>'2025'!Область_печати</vt:lpstr>
    </vt:vector>
  </TitlesOfParts>
  <Company>Газпром теплоэнерго Московская область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Кежватова Виктория Борисовна</dc:creator>
  <cp:lastModifiedBy>Фочкина Елена Вячеславовна</cp:lastModifiedBy>
  <cp:lastPrinted>2025-02-04T11:10:34Z</cp:lastPrinted>
  <dcterms:created xsi:type="dcterms:W3CDTF">2020-01-21T08:58:35Z</dcterms:created>
  <dcterms:modified xsi:type="dcterms:W3CDTF">2025-09-22T07:19:23Z</dcterms:modified>
</cp:coreProperties>
</file>